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Справочник" sheetId="1" r:id="rId1"/>
    <sheet name="График Ганта" sheetId="2" r:id="rId2"/>
    <sheet name="Помощь" sheetId="3" r:id="rId3"/>
  </sheets>
  <calcPr calcId="124519" fullCalcOnLoad="1"/>
</workbook>
</file>

<file path=xl/sharedStrings.xml><?xml version="1.0" encoding="utf-8"?>
<sst xmlns="http://schemas.openxmlformats.org/spreadsheetml/2006/main" count="90" uniqueCount="69">
  <si>
    <t>Не начато</t>
  </si>
  <si>
    <t>В работе</t>
  </si>
  <si>
    <t>Завершено</t>
  </si>
  <si>
    <t>Приостановлено</t>
  </si>
  <si>
    <t>Высокий</t>
  </si>
  <si>
    <t>Средний</t>
  </si>
  <si>
    <t>Низкий</t>
  </si>
  <si>
    <t>ГРАФИК ГАНТА В EXCEL</t>
  </si>
  <si>
    <t>Бесплатный шаблон для планирования проекта, задач и сроков</t>
  </si>
  <si>
    <t>ПАРАМЕТРЫ ПРОЕКТА</t>
  </si>
  <si>
    <t>Проект</t>
  </si>
  <si>
    <t>Пример проекта — замените своими данными</t>
  </si>
  <si>
    <t>Дата начала</t>
  </si>
  <si>
    <t>Измените дату начала — календарь справа сдвинется</t>
  </si>
  <si>
    <t>ЗАДАЧ</t>
  </si>
  <si>
    <t>ЗАВЕРШЕНО</t>
  </si>
  <si>
    <t>В РАБОТЕ</t>
  </si>
  <si>
    <t>ВСЕГО ДНЕЙ</t>
  </si>
  <si>
    <t>ПРОГРЕСС</t>
  </si>
  <si>
    <t>№</t>
  </si>
  <si>
    <t>Задача</t>
  </si>
  <si>
    <t>Ответственный</t>
  </si>
  <si>
    <t>Начало</t>
  </si>
  <si>
    <t>Дней</t>
  </si>
  <si>
    <t>Окончание</t>
  </si>
  <si>
    <t>Статус</t>
  </si>
  <si>
    <t>Приоритет</t>
  </si>
  <si>
    <t>Анализ требований</t>
  </si>
  <si>
    <t>Иванов И.И.</t>
  </si>
  <si>
    <t>Подготовка ТЗ</t>
  </si>
  <si>
    <t>Проектирование</t>
  </si>
  <si>
    <t>Петров П.П.</t>
  </si>
  <si>
    <t>Разработка</t>
  </si>
  <si>
    <t>Тестирование</t>
  </si>
  <si>
    <t>Сидорова А.А.</t>
  </si>
  <si>
    <t>Исправление замечаний</t>
  </si>
  <si>
    <t>Подготовка к запуску</t>
  </si>
  <si>
    <t>Запуск проекта</t>
  </si>
  <si>
    <t>ОБОЗНАЧЕНИЯ</t>
  </si>
  <si>
    <t>Запланированная / текущая задача</t>
  </si>
  <si>
    <t>Завершённая задача</t>
  </si>
  <si>
    <t>В таблице уже есть пример проекта, чтобы сразу было видно, как работает график Ганта. Замените демонстрационные задачи своими данными. Дата окончания и полосы на календаре рассчитываются автоматически.</t>
  </si>
  <si>
    <t>FORMULION.RU • Бесплатные Excel-шаблоны • Формулы, расчёты и полезные инструменты</t>
  </si>
  <si>
    <t>ПОМОЩЬ — ГРАФИК ГАНТА</t>
  </si>
  <si>
    <t>Шаг</t>
  </si>
  <si>
    <t>Что сделать</t>
  </si>
  <si>
    <t>1. Название проекта</t>
  </si>
  <si>
    <t>Введите название проекта в верхней части листа.</t>
  </si>
  <si>
    <t>2. Дата начала проекта</t>
  </si>
  <si>
    <t>Укажите дату начала. Календарная шкала справа автоматически сдвинется.</t>
  </si>
  <si>
    <t>3. Заполните задачи</t>
  </si>
  <si>
    <t>Каждая строка — отдельная задача или этап.</t>
  </si>
  <si>
    <t>4. Ответственный</t>
  </si>
  <si>
    <t>Укажите исполнителя или сотрудника.</t>
  </si>
  <si>
    <t>5. Дата начала</t>
  </si>
  <si>
    <t>Введите дату начала конкретной задачи.</t>
  </si>
  <si>
    <t>6. Длительность</t>
  </si>
  <si>
    <t>Укажите количество календарных дней. Дата окончания рассчитается автоматически.</t>
  </si>
  <si>
    <t>7. Статус</t>
  </si>
  <si>
    <t>Выберите: Не начато, В работе, Завершено или Приостановлено.</t>
  </si>
  <si>
    <t>8. Приоритет</t>
  </si>
  <si>
    <t>Выберите высокий, средний или низкий.</t>
  </si>
  <si>
    <t>9. Посмотрите график</t>
  </si>
  <si>
    <t>Справа от основной таблицы зелёная полоса показывает период выполнения задачи.</t>
  </si>
  <si>
    <t>10. Изменяйте данные</t>
  </si>
  <si>
    <t>Демонстрационные задачи можно полностью заменить собственными.</t>
  </si>
  <si>
    <t>ВАЖНО</t>
  </si>
  <si>
    <t>Бесплатная версия содержит 30 строк для задач и календарную шкалу на 60 дней. Длительность считается в календарных днях. Праздники, рабочие графики сотрудников, зависимости между задачами и критический путь автоматически не рассчитываются.</t>
  </si>
  <si>
    <t>FORMULION.RU
Бесплатные Excel-шаблоны, формулы и полезные инструменты
formulion.ru</t>
  </si>
</sst>
</file>

<file path=xl/styles.xml><?xml version="1.0" encoding="utf-8"?>
<styleSheet xmlns="http://schemas.openxmlformats.org/spreadsheetml/2006/main">
  <numFmts count="3">
    <numFmt numFmtId="164" formatCode="dd.mm.yyyy"/>
    <numFmt numFmtId="165" formatCode="0%"/>
    <numFmt numFmtId="166" formatCode="dd.mm"/>
  </numFmts>
  <fonts count="17">
    <font>
      <sz val="11"/>
      <color theme="1"/>
      <name val="Calibri"/>
      <family val="2"/>
      <scheme val="minor"/>
    </font>
    <font>
      <b/>
      <sz val="22"/>
      <color rgb="FFFFFFFF"/>
      <name val="Calibri"/>
      <family val="2"/>
      <scheme val="minor"/>
    </font>
    <font>
      <sz val="11"/>
      <color rgb="FFD7EEE2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0"/>
      <color rgb="FF0B3D2E"/>
      <name val="Calibri"/>
      <family val="2"/>
      <scheme val="minor"/>
    </font>
    <font>
      <sz val="10"/>
      <color rgb="FF24342D"/>
      <name val="Calibri"/>
      <family val="2"/>
      <scheme val="minor"/>
    </font>
    <font>
      <sz val="10"/>
      <color rgb="FF61736A"/>
      <name val="Calibri"/>
      <family val="2"/>
      <scheme val="minor"/>
    </font>
    <font>
      <b/>
      <sz val="14"/>
      <color rgb="FF16845A"/>
      <name val="Calibri"/>
      <family val="2"/>
      <scheme val="minor"/>
    </font>
    <font>
      <b/>
      <sz val="9"/>
      <color rgb="FF0B3D2E"/>
      <name val="Calibri"/>
      <family val="2"/>
      <scheme val="minor"/>
    </font>
    <font>
      <b/>
      <sz val="8"/>
      <color rgb="FF0B3D2E"/>
      <name val="Calibri"/>
      <family val="2"/>
      <scheme val="minor"/>
    </font>
    <font>
      <sz val="9"/>
      <color rgb="FF24342D"/>
      <name val="Calibri"/>
      <family val="2"/>
      <scheme val="minor"/>
    </font>
    <font>
      <sz val="10"/>
      <color rgb="FF16845A"/>
      <name val="Calibri"/>
      <family val="2"/>
      <scheme val="minor"/>
    </font>
    <font>
      <sz val="8"/>
      <color rgb="FFFFFFFF"/>
      <name val="Calibri"/>
      <family val="2"/>
      <scheme val="minor"/>
    </font>
    <font>
      <b/>
      <sz val="8"/>
      <color rgb="FFFFFFFF"/>
      <name val="Calibri"/>
      <family val="2"/>
      <scheme val="minor"/>
    </font>
    <font>
      <b/>
      <sz val="10"/>
      <color rgb="FF16845A"/>
      <name val="Calibri"/>
      <family val="2"/>
      <scheme val="minor"/>
    </font>
    <font>
      <b/>
      <sz val="11"/>
      <color rgb="FF0B3D2E"/>
      <name val="Calibri"/>
      <family val="2"/>
      <scheme val="minor"/>
    </font>
    <font>
      <b/>
      <sz val="13"/>
      <color rgb="FF16845A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B3D2E"/>
        <bgColor indexed="64"/>
      </patternFill>
    </fill>
    <fill>
      <patternFill patternType="solid">
        <fgColor rgb="FF16845A"/>
        <bgColor indexed="64"/>
      </patternFill>
    </fill>
    <fill>
      <patternFill patternType="solid">
        <fgColor rgb="FFDDF4E8"/>
        <bgColor indexed="64"/>
      </patternFill>
    </fill>
    <fill>
      <patternFill patternType="solid">
        <fgColor rgb="FFFFF3C4"/>
        <bgColor indexed="64"/>
      </patternFill>
    </fill>
    <fill>
      <patternFill patternType="solid">
        <fgColor rgb="FFF7FB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FA66A"/>
        <bgColor indexed="64"/>
      </patternFill>
    </fill>
    <fill>
      <patternFill patternType="solid">
        <fgColor rgb="FF76B58F"/>
        <bgColor indexed="64"/>
      </patternFill>
    </fill>
  </fills>
  <borders count="2">
    <border>
      <left/>
      <right/>
      <top/>
      <bottom/>
      <diagonal/>
    </border>
    <border>
      <left style="thin">
        <color rgb="FFBFD5CA"/>
      </left>
      <right style="thin">
        <color rgb="FFBFD5CA"/>
      </right>
      <top style="thin">
        <color rgb="FFBFD5CA"/>
      </top>
      <bottom style="thin">
        <color rgb="FFBFD5CA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wrapText="1"/>
    </xf>
    <xf numFmtId="1" fontId="7" fillId="4" borderId="1" xfId="0" applyNumberFormat="1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66" fontId="9" fillId="4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64" fontId="11" fillId="6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3" fillId="8" borderId="0" xfId="0" applyFont="1" applyFill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b/>
        <color rgb="FF8A3A3A"/>
      </font>
      <fill>
        <patternFill>
          <bgColor rgb="FFFD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b/>
        <color rgb="FFFFFFFF"/>
      </font>
      <fill>
        <patternFill>
          <bgColor rgb="FF1FA66A"/>
        </patternFill>
      </fill>
    </dxf>
    <dxf>
      <font>
        <b/>
        <color rgb="FFFFFFFF"/>
      </font>
      <fill>
        <patternFill>
          <bgColor rgb="FF76B58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sheetData>
    <row r="1" spans="1:2">
      <c r="A1" t="s">
        <v>0</v>
      </c>
      <c r="B1" t="s">
        <v>4</v>
      </c>
    </row>
    <row r="2" spans="1:2">
      <c r="A2" t="s">
        <v>1</v>
      </c>
      <c r="B2" t="s">
        <v>5</v>
      </c>
    </row>
    <row r="3" spans="1:2">
      <c r="A3" t="s">
        <v>2</v>
      </c>
      <c r="B3" t="s">
        <v>6</v>
      </c>
    </row>
    <row r="4" spans="1:2">
      <c r="A4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P53"/>
  <sheetViews>
    <sheetView showGridLines="0" workbookViewId="0">
      <pane xSplit="8" ySplit="16" topLeftCell="I17" activePane="bottomRight" state="frozen"/>
      <selection pane="topRight" activeCell="I1" sqref="I1"/>
      <selection pane="bottomLeft" activeCell="A17" sqref="A17"/>
      <selection pane="bottomRight"/>
    </sheetView>
  </sheetViews>
  <sheetFormatPr defaultRowHeight="20" customHeight="1"/>
  <cols>
    <col min="1" max="1" width="5.7109375" customWidth="1"/>
    <col min="2" max="2" width="28.7109375" customWidth="1"/>
    <col min="3" max="3" width="19.7109375" customWidth="1"/>
    <col min="4" max="6" width="12.7109375" customWidth="1"/>
    <col min="7" max="7" width="16.7109375" customWidth="1"/>
    <col min="8" max="8" width="14.7109375" customWidth="1"/>
    <col min="9" max="68" width="5" customWidth="1"/>
  </cols>
  <sheetData>
    <row r="1" spans="1:68" ht="20" customHeight="1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2" spans="1:68" ht="2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</row>
    <row r="3" spans="1:68" ht="20" customHeight="1">
      <c r="A3" s="2" t="s">
        <v>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</row>
    <row r="5" spans="1:68" ht="20" customHeight="1">
      <c r="A5" s="3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</row>
    <row r="6" spans="1:68" ht="20" customHeight="1">
      <c r="A6" s="4" t="s">
        <v>10</v>
      </c>
      <c r="B6" s="5" t="s">
        <v>11</v>
      </c>
      <c r="C6" s="5"/>
      <c r="D6" s="5"/>
      <c r="E6" s="5"/>
      <c r="F6" s="4" t="s">
        <v>12</v>
      </c>
      <c r="G6" s="6">
        <v>46266</v>
      </c>
      <c r="H6" s="7" t="s">
        <v>13</v>
      </c>
      <c r="I6" s="7"/>
      <c r="J6" s="7"/>
      <c r="K6" s="7"/>
      <c r="L6" s="7"/>
      <c r="M6" s="7"/>
      <c r="N6" s="7"/>
      <c r="O6" s="7"/>
    </row>
    <row r="8" spans="1:68" ht="20" customHeight="1">
      <c r="A8" s="3" t="s">
        <v>14</v>
      </c>
      <c r="B8" s="3"/>
      <c r="C8" s="3" t="s">
        <v>15</v>
      </c>
      <c r="D8" s="3"/>
      <c r="E8" s="3" t="s">
        <v>16</v>
      </c>
      <c r="F8" s="3"/>
      <c r="G8" s="3" t="s">
        <v>17</v>
      </c>
      <c r="H8" s="3"/>
      <c r="I8" s="3" t="s">
        <v>18</v>
      </c>
      <c r="J8" s="3"/>
    </row>
    <row r="9" spans="1:68" ht="20" customHeight="1">
      <c r="A9" s="8">
        <f>COUNTA(B15:B44)</f>
        <v>0</v>
      </c>
      <c r="B9" s="8"/>
      <c r="C9" s="8">
        <f>COUNTIF(G15:G44,"Завершено")</f>
        <v>0</v>
      </c>
      <c r="D9" s="8"/>
      <c r="E9" s="8">
        <f>COUNTIF(G15:G44,"В работе")</f>
        <v>0</v>
      </c>
      <c r="F9" s="8"/>
      <c r="G9" s="8">
        <f>SUM(E15:E44)</f>
        <v>0</v>
      </c>
      <c r="H9" s="8"/>
      <c r="I9" s="9">
        <f>IFERROR(COUNTIF(G15:G44,"Завершено")/COUNTA(B15:B44),0)</f>
        <v>0</v>
      </c>
      <c r="J9" s="9"/>
    </row>
    <row r="10" spans="1:68" ht="20" customHeight="1">
      <c r="A10" s="8"/>
      <c r="B10" s="8"/>
      <c r="C10" s="8"/>
      <c r="D10" s="8"/>
      <c r="E10" s="8"/>
      <c r="F10" s="8"/>
      <c r="G10" s="8"/>
      <c r="H10" s="8"/>
      <c r="I10" s="9"/>
      <c r="J10" s="9"/>
    </row>
    <row r="14" spans="1:68" ht="20" customHeight="1">
      <c r="A14" s="10" t="s">
        <v>19</v>
      </c>
      <c r="B14" s="10" t="s">
        <v>20</v>
      </c>
      <c r="C14" s="10" t="s">
        <v>21</v>
      </c>
      <c r="D14" s="10" t="s">
        <v>22</v>
      </c>
      <c r="E14" s="10" t="s">
        <v>23</v>
      </c>
      <c r="F14" s="10" t="s">
        <v>24</v>
      </c>
      <c r="G14" s="10" t="s">
        <v>25</v>
      </c>
      <c r="H14" s="10" t="s">
        <v>26</v>
      </c>
      <c r="I14" s="11">
        <f>IF($G$6="","",$G$6+0)</f>
        <v>46266</v>
      </c>
      <c r="J14" s="11">
        <f>IF($G$6="","",$G$6+1)</f>
        <v>46266</v>
      </c>
      <c r="K14" s="11">
        <f>IF($G$6="","",$G$6+2)</f>
        <v>46266</v>
      </c>
      <c r="L14" s="11">
        <f>IF($G$6="","",$G$6+3)</f>
        <v>46266</v>
      </c>
      <c r="M14" s="11">
        <f>IF($G$6="","",$G$6+4)</f>
        <v>46266</v>
      </c>
      <c r="N14" s="11">
        <f>IF($G$6="","",$G$6+5)</f>
        <v>46266</v>
      </c>
      <c r="O14" s="11">
        <f>IF($G$6="","",$G$6+6)</f>
        <v>46266</v>
      </c>
      <c r="P14" s="11">
        <f>IF($G$6="","",$G$6+7)</f>
        <v>46266</v>
      </c>
      <c r="Q14" s="11">
        <f>IF($G$6="","",$G$6+8)</f>
        <v>46266</v>
      </c>
      <c r="R14" s="11">
        <f>IF($G$6="","",$G$6+9)</f>
        <v>46266</v>
      </c>
      <c r="S14" s="11">
        <f>IF($G$6="","",$G$6+10)</f>
        <v>46266</v>
      </c>
      <c r="T14" s="11">
        <f>IF($G$6="","",$G$6+11)</f>
        <v>46266</v>
      </c>
      <c r="U14" s="11">
        <f>IF($G$6="","",$G$6+12)</f>
        <v>46266</v>
      </c>
      <c r="V14" s="11">
        <f>IF($G$6="","",$G$6+13)</f>
        <v>46266</v>
      </c>
      <c r="W14" s="11">
        <f>IF($G$6="","",$G$6+14)</f>
        <v>46266</v>
      </c>
      <c r="X14" s="11">
        <f>IF($G$6="","",$G$6+15)</f>
        <v>46266</v>
      </c>
      <c r="Y14" s="11">
        <f>IF($G$6="","",$G$6+16)</f>
        <v>46266</v>
      </c>
      <c r="Z14" s="11">
        <f>IF($G$6="","",$G$6+17)</f>
        <v>46266</v>
      </c>
      <c r="AA14" s="11">
        <f>IF($G$6="","",$G$6+18)</f>
        <v>46266</v>
      </c>
      <c r="AB14" s="11">
        <f>IF($G$6="","",$G$6+19)</f>
        <v>46266</v>
      </c>
      <c r="AC14" s="11">
        <f>IF($G$6="","",$G$6+20)</f>
        <v>46266</v>
      </c>
      <c r="AD14" s="11">
        <f>IF($G$6="","",$G$6+21)</f>
        <v>46266</v>
      </c>
      <c r="AE14" s="11">
        <f>IF($G$6="","",$G$6+22)</f>
        <v>46266</v>
      </c>
      <c r="AF14" s="11">
        <f>IF($G$6="","",$G$6+23)</f>
        <v>46266</v>
      </c>
      <c r="AG14" s="11">
        <f>IF($G$6="","",$G$6+24)</f>
        <v>46266</v>
      </c>
      <c r="AH14" s="11">
        <f>IF($G$6="","",$G$6+25)</f>
        <v>46266</v>
      </c>
      <c r="AI14" s="11">
        <f>IF($G$6="","",$G$6+26)</f>
        <v>46266</v>
      </c>
      <c r="AJ14" s="11">
        <f>IF($G$6="","",$G$6+27)</f>
        <v>46266</v>
      </c>
      <c r="AK14" s="11">
        <f>IF($G$6="","",$G$6+28)</f>
        <v>46266</v>
      </c>
      <c r="AL14" s="11">
        <f>IF($G$6="","",$G$6+29)</f>
        <v>46266</v>
      </c>
      <c r="AM14" s="11">
        <f>IF($G$6="","",$G$6+30)</f>
        <v>46266</v>
      </c>
      <c r="AN14" s="11">
        <f>IF($G$6="","",$G$6+31)</f>
        <v>46266</v>
      </c>
      <c r="AO14" s="11">
        <f>IF($G$6="","",$G$6+32)</f>
        <v>46266</v>
      </c>
      <c r="AP14" s="11">
        <f>IF($G$6="","",$G$6+33)</f>
        <v>46266</v>
      </c>
      <c r="AQ14" s="11">
        <f>IF($G$6="","",$G$6+34)</f>
        <v>46266</v>
      </c>
      <c r="AR14" s="11">
        <f>IF($G$6="","",$G$6+35)</f>
        <v>46266</v>
      </c>
      <c r="AS14" s="11">
        <f>IF($G$6="","",$G$6+36)</f>
        <v>46266</v>
      </c>
      <c r="AT14" s="11">
        <f>IF($G$6="","",$G$6+37)</f>
        <v>46266</v>
      </c>
      <c r="AU14" s="11">
        <f>IF($G$6="","",$G$6+38)</f>
        <v>46266</v>
      </c>
      <c r="AV14" s="11">
        <f>IF($G$6="","",$G$6+39)</f>
        <v>46266</v>
      </c>
      <c r="AW14" s="11">
        <f>IF($G$6="","",$G$6+40)</f>
        <v>46266</v>
      </c>
      <c r="AX14" s="11">
        <f>IF($G$6="","",$G$6+41)</f>
        <v>46266</v>
      </c>
      <c r="AY14" s="11">
        <f>IF($G$6="","",$G$6+42)</f>
        <v>46266</v>
      </c>
      <c r="AZ14" s="11">
        <f>IF($G$6="","",$G$6+43)</f>
        <v>46266</v>
      </c>
      <c r="BA14" s="11">
        <f>IF($G$6="","",$G$6+44)</f>
        <v>46266</v>
      </c>
      <c r="BB14" s="11">
        <f>IF($G$6="","",$G$6+45)</f>
        <v>46266</v>
      </c>
      <c r="BC14" s="11">
        <f>IF($G$6="","",$G$6+46)</f>
        <v>46266</v>
      </c>
      <c r="BD14" s="11">
        <f>IF($G$6="","",$G$6+47)</f>
        <v>46266</v>
      </c>
      <c r="BE14" s="11">
        <f>IF($G$6="","",$G$6+48)</f>
        <v>46266</v>
      </c>
      <c r="BF14" s="11">
        <f>IF($G$6="","",$G$6+49)</f>
        <v>46266</v>
      </c>
      <c r="BG14" s="11">
        <f>IF($G$6="","",$G$6+50)</f>
        <v>46266</v>
      </c>
      <c r="BH14" s="11">
        <f>IF($G$6="","",$G$6+51)</f>
        <v>46266</v>
      </c>
      <c r="BI14" s="11">
        <f>IF($G$6="","",$G$6+52)</f>
        <v>46266</v>
      </c>
      <c r="BJ14" s="11">
        <f>IF($G$6="","",$G$6+53)</f>
        <v>46266</v>
      </c>
      <c r="BK14" s="11">
        <f>IF($G$6="","",$G$6+54)</f>
        <v>46266</v>
      </c>
      <c r="BL14" s="11">
        <f>IF($G$6="","",$G$6+55)</f>
        <v>46266</v>
      </c>
      <c r="BM14" s="11">
        <f>IF($G$6="","",$G$6+56)</f>
        <v>46266</v>
      </c>
      <c r="BN14" s="11">
        <f>IF($G$6="","",$G$6+57)</f>
        <v>46266</v>
      </c>
      <c r="BO14" s="11">
        <f>IF($G$6="","",$G$6+58)</f>
        <v>46266</v>
      </c>
      <c r="BP14" s="11">
        <f>IF($G$6="","",$G$6+59)</f>
        <v>46266</v>
      </c>
    </row>
    <row r="15" spans="1:68" ht="20" customHeight="1">
      <c r="A15" s="12">
        <v>1</v>
      </c>
      <c r="B15" s="5" t="s">
        <v>27</v>
      </c>
      <c r="C15" s="5" t="s">
        <v>28</v>
      </c>
      <c r="D15" s="6">
        <v>46266</v>
      </c>
      <c r="E15" s="13">
        <v>5</v>
      </c>
      <c r="F15" s="14">
        <f>IF(OR(D15="",E15=""),"",D15+E15-1)</f>
        <v>46270</v>
      </c>
      <c r="G15" s="5" t="s">
        <v>2</v>
      </c>
      <c r="H15" s="5" t="s">
        <v>4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</row>
    <row r="16" spans="1:68" ht="20" customHeight="1">
      <c r="A16" s="12">
        <v>2</v>
      </c>
      <c r="B16" s="5" t="s">
        <v>29</v>
      </c>
      <c r="C16" s="5" t="s">
        <v>28</v>
      </c>
      <c r="D16" s="6">
        <v>46271</v>
      </c>
      <c r="E16" s="13">
        <v>4</v>
      </c>
      <c r="F16" s="14">
        <f>IF(OR(D16="",E16=""),"",D16+E16-1)</f>
        <v>46274</v>
      </c>
      <c r="G16" s="5" t="s">
        <v>2</v>
      </c>
      <c r="H16" s="5" t="s">
        <v>4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</row>
    <row r="17" spans="1:68" ht="20" customHeight="1">
      <c r="A17" s="12">
        <v>3</v>
      </c>
      <c r="B17" s="5" t="s">
        <v>30</v>
      </c>
      <c r="C17" s="5" t="s">
        <v>31</v>
      </c>
      <c r="D17" s="6">
        <v>46275</v>
      </c>
      <c r="E17" s="13">
        <v>6</v>
      </c>
      <c r="F17" s="14">
        <f>IF(OR(D17="",E17=""),"",D17+E17-1)</f>
        <v>46280</v>
      </c>
      <c r="G17" s="5" t="s">
        <v>1</v>
      </c>
      <c r="H17" s="5" t="s">
        <v>4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</row>
    <row r="18" spans="1:68" ht="20" customHeight="1">
      <c r="A18" s="12">
        <v>4</v>
      </c>
      <c r="B18" s="5" t="s">
        <v>32</v>
      </c>
      <c r="C18" s="5" t="s">
        <v>31</v>
      </c>
      <c r="D18" s="6">
        <v>46281</v>
      </c>
      <c r="E18" s="13">
        <v>14</v>
      </c>
      <c r="F18" s="14">
        <f>IF(OR(D18="",E18=""),"",D18+E18-1)</f>
        <v>46294</v>
      </c>
      <c r="G18" s="5" t="s">
        <v>1</v>
      </c>
      <c r="H18" s="5" t="s">
        <v>4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</row>
    <row r="19" spans="1:68" ht="20" customHeight="1">
      <c r="A19" s="12">
        <v>5</v>
      </c>
      <c r="B19" s="5" t="s">
        <v>33</v>
      </c>
      <c r="C19" s="5" t="s">
        <v>34</v>
      </c>
      <c r="D19" s="6">
        <v>46295</v>
      </c>
      <c r="E19" s="13">
        <v>6</v>
      </c>
      <c r="F19" s="14">
        <f>IF(OR(D19="",E19=""),"",D19+E19-1)</f>
        <v>46300</v>
      </c>
      <c r="G19" s="5" t="s">
        <v>0</v>
      </c>
      <c r="H19" s="5" t="s">
        <v>5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</row>
    <row r="20" spans="1:68" ht="20" customHeight="1">
      <c r="A20" s="12">
        <v>6</v>
      </c>
      <c r="B20" s="5" t="s">
        <v>35</v>
      </c>
      <c r="C20" s="5" t="s">
        <v>34</v>
      </c>
      <c r="D20" s="6">
        <v>46301</v>
      </c>
      <c r="E20" s="13">
        <v>4</v>
      </c>
      <c r="F20" s="14">
        <f>IF(OR(D20="",E20=""),"",D20+E20-1)</f>
        <v>46304</v>
      </c>
      <c r="G20" s="5" t="s">
        <v>0</v>
      </c>
      <c r="H20" s="5" t="s">
        <v>5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</row>
    <row r="21" spans="1:68" ht="20" customHeight="1">
      <c r="A21" s="12">
        <v>7</v>
      </c>
      <c r="B21" s="5" t="s">
        <v>36</v>
      </c>
      <c r="C21" s="5" t="s">
        <v>28</v>
      </c>
      <c r="D21" s="6">
        <v>46305</v>
      </c>
      <c r="E21" s="13">
        <v>3</v>
      </c>
      <c r="F21" s="14">
        <f>IF(OR(D21="",E21=""),"",D21+E21-1)</f>
        <v>46307</v>
      </c>
      <c r="G21" s="5" t="s">
        <v>0</v>
      </c>
      <c r="H21" s="5" t="s">
        <v>4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</row>
    <row r="22" spans="1:68" ht="20" customHeight="1">
      <c r="A22" s="12">
        <v>8</v>
      </c>
      <c r="B22" s="5" t="s">
        <v>37</v>
      </c>
      <c r="C22" s="5" t="s">
        <v>28</v>
      </c>
      <c r="D22" s="6">
        <v>46308</v>
      </c>
      <c r="E22" s="13">
        <v>1</v>
      </c>
      <c r="F22" s="14">
        <f>IF(OR(D22="",E22=""),"",D22+E22-1)</f>
        <v>46308</v>
      </c>
      <c r="G22" s="5" t="s">
        <v>0</v>
      </c>
      <c r="H22" s="5" t="s">
        <v>4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</row>
    <row r="23" spans="1:68" ht="20" customHeight="1">
      <c r="A23" s="12">
        <v>9</v>
      </c>
      <c r="B23" s="5"/>
      <c r="C23" s="5"/>
      <c r="D23" s="6"/>
      <c r="E23" s="13"/>
      <c r="F23" s="14">
        <f>IF(OR(D23="",E23=""),"",D23+E23-1)</f>
        <v>0</v>
      </c>
      <c r="G23" s="5"/>
      <c r="H23" s="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</row>
    <row r="24" spans="1:68" ht="20" customHeight="1">
      <c r="A24" s="12">
        <v>10</v>
      </c>
      <c r="B24" s="5"/>
      <c r="C24" s="5"/>
      <c r="D24" s="6"/>
      <c r="E24" s="13"/>
      <c r="F24" s="14">
        <f>IF(OR(D24="",E24=""),"",D24+E24-1)</f>
        <v>0</v>
      </c>
      <c r="G24" s="5"/>
      <c r="H24" s="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</row>
    <row r="25" spans="1:68" ht="20" customHeight="1">
      <c r="A25" s="12">
        <v>11</v>
      </c>
      <c r="B25" s="5"/>
      <c r="C25" s="5"/>
      <c r="D25" s="6"/>
      <c r="E25" s="13"/>
      <c r="F25" s="14">
        <f>IF(OR(D25="",E25=""),"",D25+E25-1)</f>
        <v>0</v>
      </c>
      <c r="G25" s="5"/>
      <c r="H25" s="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</row>
    <row r="26" spans="1:68" ht="20" customHeight="1">
      <c r="A26" s="12">
        <v>12</v>
      </c>
      <c r="B26" s="5"/>
      <c r="C26" s="5"/>
      <c r="D26" s="6"/>
      <c r="E26" s="13"/>
      <c r="F26" s="14">
        <f>IF(OR(D26="",E26=""),"",D26+E26-1)</f>
        <v>0</v>
      </c>
      <c r="G26" s="5"/>
      <c r="H26" s="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</row>
    <row r="27" spans="1:68" ht="20" customHeight="1">
      <c r="A27" s="12">
        <v>13</v>
      </c>
      <c r="B27" s="5"/>
      <c r="C27" s="5"/>
      <c r="D27" s="6"/>
      <c r="E27" s="13"/>
      <c r="F27" s="14">
        <f>IF(OR(D27="",E27=""),"",D27+E27-1)</f>
        <v>0</v>
      </c>
      <c r="G27" s="5"/>
      <c r="H27" s="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</row>
    <row r="28" spans="1:68" ht="20" customHeight="1">
      <c r="A28" s="12">
        <v>14</v>
      </c>
      <c r="B28" s="5"/>
      <c r="C28" s="5"/>
      <c r="D28" s="6"/>
      <c r="E28" s="13"/>
      <c r="F28" s="14">
        <f>IF(OR(D28="",E28=""),"",D28+E28-1)</f>
        <v>0</v>
      </c>
      <c r="G28" s="5"/>
      <c r="H28" s="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</row>
    <row r="29" spans="1:68" ht="20" customHeight="1">
      <c r="A29" s="12">
        <v>15</v>
      </c>
      <c r="B29" s="5"/>
      <c r="C29" s="5"/>
      <c r="D29" s="6"/>
      <c r="E29" s="13"/>
      <c r="F29" s="14">
        <f>IF(OR(D29="",E29=""),"",D29+E29-1)</f>
        <v>0</v>
      </c>
      <c r="G29" s="5"/>
      <c r="H29" s="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</row>
    <row r="30" spans="1:68" ht="20" customHeight="1">
      <c r="A30" s="12">
        <v>16</v>
      </c>
      <c r="B30" s="5"/>
      <c r="C30" s="5"/>
      <c r="D30" s="6"/>
      <c r="E30" s="13"/>
      <c r="F30" s="14">
        <f>IF(OR(D30="",E30=""),"",D30+E30-1)</f>
        <v>0</v>
      </c>
      <c r="G30" s="5"/>
      <c r="H30" s="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</row>
    <row r="31" spans="1:68" ht="20" customHeight="1">
      <c r="A31" s="12">
        <v>17</v>
      </c>
      <c r="B31" s="5"/>
      <c r="C31" s="5"/>
      <c r="D31" s="6"/>
      <c r="E31" s="13"/>
      <c r="F31" s="14">
        <f>IF(OR(D31="",E31=""),"",D31+E31-1)</f>
        <v>0</v>
      </c>
      <c r="G31" s="5"/>
      <c r="H31" s="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</row>
    <row r="32" spans="1:68" ht="20" customHeight="1">
      <c r="A32" s="12">
        <v>18</v>
      </c>
      <c r="B32" s="5"/>
      <c r="C32" s="5"/>
      <c r="D32" s="6"/>
      <c r="E32" s="13"/>
      <c r="F32" s="14">
        <f>IF(OR(D32="",E32=""),"",D32+E32-1)</f>
        <v>0</v>
      </c>
      <c r="G32" s="5"/>
      <c r="H32" s="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</row>
    <row r="33" spans="1:68" ht="20" customHeight="1">
      <c r="A33" s="12">
        <v>19</v>
      </c>
      <c r="B33" s="5"/>
      <c r="C33" s="5"/>
      <c r="D33" s="6"/>
      <c r="E33" s="13"/>
      <c r="F33" s="14">
        <f>IF(OR(D33="",E33=""),"",D33+E33-1)</f>
        <v>0</v>
      </c>
      <c r="G33" s="5"/>
      <c r="H33" s="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</row>
    <row r="34" spans="1:68" ht="20" customHeight="1">
      <c r="A34" s="12">
        <v>20</v>
      </c>
      <c r="B34" s="5"/>
      <c r="C34" s="5"/>
      <c r="D34" s="6"/>
      <c r="E34" s="13"/>
      <c r="F34" s="14">
        <f>IF(OR(D34="",E34=""),"",D34+E34-1)</f>
        <v>0</v>
      </c>
      <c r="G34" s="5"/>
      <c r="H34" s="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</row>
    <row r="35" spans="1:68" ht="20" customHeight="1">
      <c r="A35" s="12">
        <v>21</v>
      </c>
      <c r="B35" s="5"/>
      <c r="C35" s="5"/>
      <c r="D35" s="6"/>
      <c r="E35" s="13"/>
      <c r="F35" s="14">
        <f>IF(OR(D35="",E35=""),"",D35+E35-1)</f>
        <v>0</v>
      </c>
      <c r="G35" s="5"/>
      <c r="H35" s="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</row>
    <row r="36" spans="1:68" ht="20" customHeight="1">
      <c r="A36" s="12">
        <v>22</v>
      </c>
      <c r="B36" s="5"/>
      <c r="C36" s="5"/>
      <c r="D36" s="6"/>
      <c r="E36" s="13"/>
      <c r="F36" s="14">
        <f>IF(OR(D36="",E36=""),"",D36+E36-1)</f>
        <v>0</v>
      </c>
      <c r="G36" s="5"/>
      <c r="H36" s="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</row>
    <row r="37" spans="1:68" ht="20" customHeight="1">
      <c r="A37" s="12">
        <v>23</v>
      </c>
      <c r="B37" s="5"/>
      <c r="C37" s="5"/>
      <c r="D37" s="6"/>
      <c r="E37" s="13"/>
      <c r="F37" s="14">
        <f>IF(OR(D37="",E37=""),"",D37+E37-1)</f>
        <v>0</v>
      </c>
      <c r="G37" s="5"/>
      <c r="H37" s="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</row>
    <row r="38" spans="1:68" ht="20" customHeight="1">
      <c r="A38" s="12">
        <v>24</v>
      </c>
      <c r="B38" s="5"/>
      <c r="C38" s="5"/>
      <c r="D38" s="6"/>
      <c r="E38" s="13"/>
      <c r="F38" s="14">
        <f>IF(OR(D38="",E38=""),"",D38+E38-1)</f>
        <v>0</v>
      </c>
      <c r="G38" s="5"/>
      <c r="H38" s="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</row>
    <row r="39" spans="1:68" ht="20" customHeight="1">
      <c r="A39" s="12">
        <v>25</v>
      </c>
      <c r="B39" s="5"/>
      <c r="C39" s="5"/>
      <c r="D39" s="6"/>
      <c r="E39" s="13"/>
      <c r="F39" s="14">
        <f>IF(OR(D39="",E39=""),"",D39+E39-1)</f>
        <v>0</v>
      </c>
      <c r="G39" s="5"/>
      <c r="H39" s="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</row>
    <row r="40" spans="1:68" ht="20" customHeight="1">
      <c r="A40" s="12">
        <v>26</v>
      </c>
      <c r="B40" s="5"/>
      <c r="C40" s="5"/>
      <c r="D40" s="6"/>
      <c r="E40" s="13"/>
      <c r="F40" s="14">
        <f>IF(OR(D40="",E40=""),"",D40+E40-1)</f>
        <v>0</v>
      </c>
      <c r="G40" s="5"/>
      <c r="H40" s="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</row>
    <row r="41" spans="1:68" ht="20" customHeight="1">
      <c r="A41" s="12">
        <v>27</v>
      </c>
      <c r="B41" s="5"/>
      <c r="C41" s="5"/>
      <c r="D41" s="6"/>
      <c r="E41" s="13"/>
      <c r="F41" s="14">
        <f>IF(OR(D41="",E41=""),"",D41+E41-1)</f>
        <v>0</v>
      </c>
      <c r="G41" s="5"/>
      <c r="H41" s="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</row>
    <row r="42" spans="1:68" ht="20" customHeight="1">
      <c r="A42" s="12">
        <v>28</v>
      </c>
      <c r="B42" s="5"/>
      <c r="C42" s="5"/>
      <c r="D42" s="6"/>
      <c r="E42" s="13"/>
      <c r="F42" s="14">
        <f>IF(OR(D42="",E42=""),"",D42+E42-1)</f>
        <v>0</v>
      </c>
      <c r="G42" s="5"/>
      <c r="H42" s="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</row>
    <row r="43" spans="1:68" ht="20" customHeight="1">
      <c r="A43" s="12">
        <v>29</v>
      </c>
      <c r="B43" s="5"/>
      <c r="C43" s="5"/>
      <c r="D43" s="6"/>
      <c r="E43" s="13"/>
      <c r="F43" s="14">
        <f>IF(OR(D43="",E43=""),"",D43+E43-1)</f>
        <v>0</v>
      </c>
      <c r="G43" s="5"/>
      <c r="H43" s="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</row>
    <row r="44" spans="1:68" ht="20" customHeight="1">
      <c r="A44" s="12">
        <v>30</v>
      </c>
      <c r="B44" s="5"/>
      <c r="C44" s="5"/>
      <c r="D44" s="6"/>
      <c r="E44" s="13"/>
      <c r="F44" s="14">
        <f>IF(OR(D44="",E44=""),"",D44+E44-1)</f>
        <v>0</v>
      </c>
      <c r="G44" s="5"/>
      <c r="H44" s="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</row>
    <row r="46" spans="1:68" ht="20" customHeight="1">
      <c r="A46" s="3" t="s">
        <v>38</v>
      </c>
      <c r="B46" s="3"/>
      <c r="C46" s="3"/>
      <c r="D46" s="3"/>
      <c r="E46" s="3"/>
      <c r="F46" s="3"/>
      <c r="G46" s="3"/>
      <c r="H46" s="3"/>
    </row>
    <row r="47" spans="1:68" ht="20" customHeight="1">
      <c r="A47" s="16"/>
      <c r="B47" s="7" t="s">
        <v>39</v>
      </c>
      <c r="D47" s="17"/>
      <c r="E47" s="7" t="s">
        <v>40</v>
      </c>
    </row>
    <row r="49" spans="1:68" ht="20" customHeight="1">
      <c r="A49" s="7" t="s">
        <v>41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</row>
    <row r="50" spans="1:68" ht="20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</row>
    <row r="51" spans="1:68" ht="20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</row>
    <row r="53" spans="1:68" ht="20" customHeight="1">
      <c r="A53" s="18" t="s">
        <v>42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</row>
  </sheetData>
  <mergeCells count="26">
    <mergeCell ref="A1:BP2"/>
    <mergeCell ref="A3:BP3"/>
    <mergeCell ref="A5:BP5"/>
    <mergeCell ref="B6:E6"/>
    <mergeCell ref="H6:O6"/>
    <mergeCell ref="A8:B8"/>
    <mergeCell ref="A9:B10"/>
    <mergeCell ref="C8:D8"/>
    <mergeCell ref="C9:D10"/>
    <mergeCell ref="E8:F8"/>
    <mergeCell ref="E9:F10"/>
    <mergeCell ref="G8:H8"/>
    <mergeCell ref="G9:H10"/>
    <mergeCell ref="I8:J8"/>
    <mergeCell ref="I9:J10"/>
    <mergeCell ref="A14:A15"/>
    <mergeCell ref="B14:B15"/>
    <mergeCell ref="C14:C15"/>
    <mergeCell ref="D14:D15"/>
    <mergeCell ref="E14:E15"/>
    <mergeCell ref="F14:F15"/>
    <mergeCell ref="G14:G15"/>
    <mergeCell ref="H14:H15"/>
    <mergeCell ref="A46:H46"/>
    <mergeCell ref="A49:BP51"/>
    <mergeCell ref="A53:BP53"/>
  </mergeCells>
  <conditionalFormatting sqref="AA14:AA15">
    <cfRule type="expression" dxfId="0" priority="19">
      <formula>AND(AA$14&lt;&gt;"",WEEKDAY(AA$14,2)&gt;5)</formula>
    </cfRule>
  </conditionalFormatting>
  <conditionalFormatting sqref="AA15">
    <cfRule type="expression" dxfId="1" priority="97">
      <formula>AND(AA$14&gt;=$D15,AA$14&lt;=$F15,$D15&lt;&gt;"",$F15&lt;&gt;"")</formula>
    </cfRule>
    <cfRule type="expression" dxfId="2" priority="98">
      <formula>AND(AA$14&gt;=$D15,AA$14&lt;=$F15,$G15="Завершено",$D15&lt;&gt;"",$F15&lt;&gt;"")</formula>
    </cfRule>
  </conditionalFormatting>
  <conditionalFormatting sqref="AA16">
    <cfRule type="expression" dxfId="1" priority="217">
      <formula>AND(AA$14&gt;=$D16,AA$14&lt;=$F16,$D16&lt;&gt;"",$F16&lt;&gt;"")</formula>
    </cfRule>
    <cfRule type="expression" dxfId="2" priority="218">
      <formula>AND(AA$14&gt;=$D16,AA$14&lt;=$F16,$G16="Завершено",$D16&lt;&gt;"",$F16&lt;&gt;"")</formula>
    </cfRule>
  </conditionalFormatting>
  <conditionalFormatting sqref="AA17">
    <cfRule type="expression" dxfId="1" priority="337">
      <formula>AND(AA$14&gt;=$D17,AA$14&lt;=$F17,$D17&lt;&gt;"",$F17&lt;&gt;"")</formula>
    </cfRule>
    <cfRule type="expression" dxfId="2" priority="338">
      <formula>AND(AA$14&gt;=$D17,AA$14&lt;=$F17,$G17="Завершено",$D17&lt;&gt;"",$F17&lt;&gt;"")</formula>
    </cfRule>
  </conditionalFormatting>
  <conditionalFormatting sqref="AA18">
    <cfRule type="expression" dxfId="1" priority="457">
      <formula>AND(AA$14&gt;=$D18,AA$14&lt;=$F18,$D18&lt;&gt;"",$F18&lt;&gt;"")</formula>
    </cfRule>
    <cfRule type="expression" dxfId="2" priority="458">
      <formula>AND(AA$14&gt;=$D18,AA$14&lt;=$F18,$G18="Завершено",$D18&lt;&gt;"",$F18&lt;&gt;"")</formula>
    </cfRule>
  </conditionalFormatting>
  <conditionalFormatting sqref="AA19">
    <cfRule type="expression" dxfId="1" priority="577">
      <formula>AND(AA$14&gt;=$D19,AA$14&lt;=$F19,$D19&lt;&gt;"",$F19&lt;&gt;"")</formula>
    </cfRule>
    <cfRule type="expression" dxfId="2" priority="578">
      <formula>AND(AA$14&gt;=$D19,AA$14&lt;=$F19,$G19="Завершено",$D19&lt;&gt;"",$F19&lt;&gt;"")</formula>
    </cfRule>
  </conditionalFormatting>
  <conditionalFormatting sqref="AA20">
    <cfRule type="expression" dxfId="1" priority="697">
      <formula>AND(AA$14&gt;=$D20,AA$14&lt;=$F20,$D20&lt;&gt;"",$F20&lt;&gt;"")</formula>
    </cfRule>
    <cfRule type="expression" dxfId="2" priority="698">
      <formula>AND(AA$14&gt;=$D20,AA$14&lt;=$F20,$G20="Завершено",$D20&lt;&gt;"",$F20&lt;&gt;"")</formula>
    </cfRule>
  </conditionalFormatting>
  <conditionalFormatting sqref="AA21">
    <cfRule type="expression" dxfId="1" priority="817">
      <formula>AND(AA$14&gt;=$D21,AA$14&lt;=$F21,$D21&lt;&gt;"",$F21&lt;&gt;"")</formula>
    </cfRule>
    <cfRule type="expression" dxfId="2" priority="818">
      <formula>AND(AA$14&gt;=$D21,AA$14&lt;=$F21,$G21="Завершено",$D21&lt;&gt;"",$F21&lt;&gt;"")</formula>
    </cfRule>
  </conditionalFormatting>
  <conditionalFormatting sqref="AA22">
    <cfRule type="expression" dxfId="1" priority="937">
      <formula>AND(AA$14&gt;=$D22,AA$14&lt;=$F22,$D22&lt;&gt;"",$F22&lt;&gt;"")</formula>
    </cfRule>
    <cfRule type="expression" dxfId="2" priority="938">
      <formula>AND(AA$14&gt;=$D22,AA$14&lt;=$F22,$G22="Завершено",$D22&lt;&gt;"",$F22&lt;&gt;"")</formula>
    </cfRule>
  </conditionalFormatting>
  <conditionalFormatting sqref="AA23">
    <cfRule type="expression" dxfId="1" priority="1057">
      <formula>AND(AA$14&gt;=$D23,AA$14&lt;=$F23,$D23&lt;&gt;"",$F23&lt;&gt;"")</formula>
    </cfRule>
    <cfRule type="expression" dxfId="2" priority="1058">
      <formula>AND(AA$14&gt;=$D23,AA$14&lt;=$F23,$G23="Завершено",$D23&lt;&gt;"",$F23&lt;&gt;"")</formula>
    </cfRule>
  </conditionalFormatting>
  <conditionalFormatting sqref="AA24">
    <cfRule type="expression" dxfId="1" priority="1177">
      <formula>AND(AA$14&gt;=$D24,AA$14&lt;=$F24,$D24&lt;&gt;"",$F24&lt;&gt;"")</formula>
    </cfRule>
    <cfRule type="expression" dxfId="2" priority="1178">
      <formula>AND(AA$14&gt;=$D24,AA$14&lt;=$F24,$G24="Завершено",$D24&lt;&gt;"",$F24&lt;&gt;"")</formula>
    </cfRule>
  </conditionalFormatting>
  <conditionalFormatting sqref="AA25">
    <cfRule type="expression" dxfId="1" priority="1297">
      <formula>AND(AA$14&gt;=$D25,AA$14&lt;=$F25,$D25&lt;&gt;"",$F25&lt;&gt;"")</formula>
    </cfRule>
    <cfRule type="expression" dxfId="2" priority="1298">
      <formula>AND(AA$14&gt;=$D25,AA$14&lt;=$F25,$G25="Завершено",$D25&lt;&gt;"",$F25&lt;&gt;"")</formula>
    </cfRule>
  </conditionalFormatting>
  <conditionalFormatting sqref="AA26">
    <cfRule type="expression" dxfId="1" priority="1417">
      <formula>AND(AA$14&gt;=$D26,AA$14&lt;=$F26,$D26&lt;&gt;"",$F26&lt;&gt;"")</formula>
    </cfRule>
    <cfRule type="expression" dxfId="2" priority="1418">
      <formula>AND(AA$14&gt;=$D26,AA$14&lt;=$F26,$G26="Завершено",$D26&lt;&gt;"",$F26&lt;&gt;"")</formula>
    </cfRule>
  </conditionalFormatting>
  <conditionalFormatting sqref="AA27">
    <cfRule type="expression" dxfId="1" priority="1537">
      <formula>AND(AA$14&gt;=$D27,AA$14&lt;=$F27,$D27&lt;&gt;"",$F27&lt;&gt;"")</formula>
    </cfRule>
    <cfRule type="expression" dxfId="2" priority="1538">
      <formula>AND(AA$14&gt;=$D27,AA$14&lt;=$F27,$G27="Завершено",$D27&lt;&gt;"",$F27&lt;&gt;"")</formula>
    </cfRule>
  </conditionalFormatting>
  <conditionalFormatting sqref="AA28">
    <cfRule type="expression" dxfId="1" priority="1657">
      <formula>AND(AA$14&gt;=$D28,AA$14&lt;=$F28,$D28&lt;&gt;"",$F28&lt;&gt;"")</formula>
    </cfRule>
    <cfRule type="expression" dxfId="2" priority="1658">
      <formula>AND(AA$14&gt;=$D28,AA$14&lt;=$F28,$G28="Завершено",$D28&lt;&gt;"",$F28&lt;&gt;"")</formula>
    </cfRule>
  </conditionalFormatting>
  <conditionalFormatting sqref="AA29">
    <cfRule type="expression" dxfId="1" priority="1777">
      <formula>AND(AA$14&gt;=$D29,AA$14&lt;=$F29,$D29&lt;&gt;"",$F29&lt;&gt;"")</formula>
    </cfRule>
    <cfRule type="expression" dxfId="2" priority="1778">
      <formula>AND(AA$14&gt;=$D29,AA$14&lt;=$F29,$G29="Завершено",$D29&lt;&gt;"",$F29&lt;&gt;"")</formula>
    </cfRule>
  </conditionalFormatting>
  <conditionalFormatting sqref="AA30">
    <cfRule type="expression" dxfId="1" priority="1897">
      <formula>AND(AA$14&gt;=$D30,AA$14&lt;=$F30,$D30&lt;&gt;"",$F30&lt;&gt;"")</formula>
    </cfRule>
    <cfRule type="expression" dxfId="2" priority="1898">
      <formula>AND(AA$14&gt;=$D30,AA$14&lt;=$F30,$G30="Завершено",$D30&lt;&gt;"",$F30&lt;&gt;"")</formula>
    </cfRule>
  </conditionalFormatting>
  <conditionalFormatting sqref="AA31">
    <cfRule type="expression" dxfId="1" priority="2017">
      <formula>AND(AA$14&gt;=$D31,AA$14&lt;=$F31,$D31&lt;&gt;"",$F31&lt;&gt;"")</formula>
    </cfRule>
    <cfRule type="expression" dxfId="2" priority="2018">
      <formula>AND(AA$14&gt;=$D31,AA$14&lt;=$F31,$G31="Завершено",$D31&lt;&gt;"",$F31&lt;&gt;"")</formula>
    </cfRule>
  </conditionalFormatting>
  <conditionalFormatting sqref="AA32">
    <cfRule type="expression" dxfId="1" priority="2137">
      <formula>AND(AA$14&gt;=$D32,AA$14&lt;=$F32,$D32&lt;&gt;"",$F32&lt;&gt;"")</formula>
    </cfRule>
    <cfRule type="expression" dxfId="2" priority="2138">
      <formula>AND(AA$14&gt;=$D32,AA$14&lt;=$F32,$G32="Завершено",$D32&lt;&gt;"",$F32&lt;&gt;"")</formula>
    </cfRule>
  </conditionalFormatting>
  <conditionalFormatting sqref="AA33">
    <cfRule type="expression" dxfId="1" priority="2257">
      <formula>AND(AA$14&gt;=$D33,AA$14&lt;=$F33,$D33&lt;&gt;"",$F33&lt;&gt;"")</formula>
    </cfRule>
    <cfRule type="expression" dxfId="2" priority="2258">
      <formula>AND(AA$14&gt;=$D33,AA$14&lt;=$F33,$G33="Завершено",$D33&lt;&gt;"",$F33&lt;&gt;"")</formula>
    </cfRule>
  </conditionalFormatting>
  <conditionalFormatting sqref="AA34">
    <cfRule type="expression" dxfId="1" priority="2377">
      <formula>AND(AA$14&gt;=$D34,AA$14&lt;=$F34,$D34&lt;&gt;"",$F34&lt;&gt;"")</formula>
    </cfRule>
    <cfRule type="expression" dxfId="2" priority="2378">
      <formula>AND(AA$14&gt;=$D34,AA$14&lt;=$F34,$G34="Завершено",$D34&lt;&gt;"",$F34&lt;&gt;"")</formula>
    </cfRule>
  </conditionalFormatting>
  <conditionalFormatting sqref="AA35">
    <cfRule type="expression" dxfId="1" priority="2497">
      <formula>AND(AA$14&gt;=$D35,AA$14&lt;=$F35,$D35&lt;&gt;"",$F35&lt;&gt;"")</formula>
    </cfRule>
    <cfRule type="expression" dxfId="2" priority="2498">
      <formula>AND(AA$14&gt;=$D35,AA$14&lt;=$F35,$G35="Завершено",$D35&lt;&gt;"",$F35&lt;&gt;"")</formula>
    </cfRule>
  </conditionalFormatting>
  <conditionalFormatting sqref="AA36">
    <cfRule type="expression" dxfId="1" priority="2617">
      <formula>AND(AA$14&gt;=$D36,AA$14&lt;=$F36,$D36&lt;&gt;"",$F36&lt;&gt;"")</formula>
    </cfRule>
    <cfRule type="expression" dxfId="2" priority="2618">
      <formula>AND(AA$14&gt;=$D36,AA$14&lt;=$F36,$G36="Завершено",$D36&lt;&gt;"",$F36&lt;&gt;"")</formula>
    </cfRule>
  </conditionalFormatting>
  <conditionalFormatting sqref="AA37">
    <cfRule type="expression" dxfId="1" priority="2737">
      <formula>AND(AA$14&gt;=$D37,AA$14&lt;=$F37,$D37&lt;&gt;"",$F37&lt;&gt;"")</formula>
    </cfRule>
    <cfRule type="expression" dxfId="2" priority="2738">
      <formula>AND(AA$14&gt;=$D37,AA$14&lt;=$F37,$G37="Завершено",$D37&lt;&gt;"",$F37&lt;&gt;"")</formula>
    </cfRule>
  </conditionalFormatting>
  <conditionalFormatting sqref="AA38">
    <cfRule type="expression" dxfId="1" priority="2857">
      <formula>AND(AA$14&gt;=$D38,AA$14&lt;=$F38,$D38&lt;&gt;"",$F38&lt;&gt;"")</formula>
    </cfRule>
    <cfRule type="expression" dxfId="2" priority="2858">
      <formula>AND(AA$14&gt;=$D38,AA$14&lt;=$F38,$G38="Завершено",$D38&lt;&gt;"",$F38&lt;&gt;"")</formula>
    </cfRule>
  </conditionalFormatting>
  <conditionalFormatting sqref="AA39">
    <cfRule type="expression" dxfId="1" priority="2977">
      <formula>AND(AA$14&gt;=$D39,AA$14&lt;=$F39,$D39&lt;&gt;"",$F39&lt;&gt;"")</formula>
    </cfRule>
    <cfRule type="expression" dxfId="2" priority="2978">
      <formula>AND(AA$14&gt;=$D39,AA$14&lt;=$F39,$G39="Завершено",$D39&lt;&gt;"",$F39&lt;&gt;"")</formula>
    </cfRule>
  </conditionalFormatting>
  <conditionalFormatting sqref="AA40">
    <cfRule type="expression" dxfId="1" priority="3097">
      <formula>AND(AA$14&gt;=$D40,AA$14&lt;=$F40,$D40&lt;&gt;"",$F40&lt;&gt;"")</formula>
    </cfRule>
    <cfRule type="expression" dxfId="2" priority="3098">
      <formula>AND(AA$14&gt;=$D40,AA$14&lt;=$F40,$G40="Завершено",$D40&lt;&gt;"",$F40&lt;&gt;"")</formula>
    </cfRule>
  </conditionalFormatting>
  <conditionalFormatting sqref="AA41">
    <cfRule type="expression" dxfId="1" priority="3217">
      <formula>AND(AA$14&gt;=$D41,AA$14&lt;=$F41,$D41&lt;&gt;"",$F41&lt;&gt;"")</formula>
    </cfRule>
    <cfRule type="expression" dxfId="2" priority="3218">
      <formula>AND(AA$14&gt;=$D41,AA$14&lt;=$F41,$G41="Завершено",$D41&lt;&gt;"",$F41&lt;&gt;"")</formula>
    </cfRule>
  </conditionalFormatting>
  <conditionalFormatting sqref="AA42">
    <cfRule type="expression" dxfId="1" priority="3337">
      <formula>AND(AA$14&gt;=$D42,AA$14&lt;=$F42,$D42&lt;&gt;"",$F42&lt;&gt;"")</formula>
    </cfRule>
    <cfRule type="expression" dxfId="2" priority="3338">
      <formula>AND(AA$14&gt;=$D42,AA$14&lt;=$F42,$G42="Завершено",$D42&lt;&gt;"",$F42&lt;&gt;"")</formula>
    </cfRule>
  </conditionalFormatting>
  <conditionalFormatting sqref="AA43">
    <cfRule type="expression" dxfId="1" priority="3457">
      <formula>AND(AA$14&gt;=$D43,AA$14&lt;=$F43,$D43&lt;&gt;"",$F43&lt;&gt;"")</formula>
    </cfRule>
    <cfRule type="expression" dxfId="2" priority="3458">
      <formula>AND(AA$14&gt;=$D43,AA$14&lt;=$F43,$G43="Завершено",$D43&lt;&gt;"",$F43&lt;&gt;"")</formula>
    </cfRule>
  </conditionalFormatting>
  <conditionalFormatting sqref="AA44">
    <cfRule type="expression" dxfId="1" priority="3577">
      <formula>AND(AA$14&gt;=$D44,AA$14&lt;=$F44,$D44&lt;&gt;"",$F44&lt;&gt;"")</formula>
    </cfRule>
    <cfRule type="expression" dxfId="2" priority="3578">
      <formula>AND(AA$14&gt;=$D44,AA$14&lt;=$F44,$G44="Завершено",$D44&lt;&gt;"",$F44&lt;&gt;"")</formula>
    </cfRule>
  </conditionalFormatting>
  <conditionalFormatting sqref="AB14:AB15">
    <cfRule type="expression" dxfId="0" priority="20">
      <formula>AND(AB$14&lt;&gt;"",WEEKDAY(AB$14,2)&gt;5)</formula>
    </cfRule>
  </conditionalFormatting>
  <conditionalFormatting sqref="AB15">
    <cfRule type="expression" dxfId="1" priority="99">
      <formula>AND(AB$14&gt;=$D15,AB$14&lt;=$F15,$D15&lt;&gt;"",$F15&lt;&gt;"")</formula>
    </cfRule>
    <cfRule type="expression" dxfId="2" priority="100">
      <formula>AND(AB$14&gt;=$D15,AB$14&lt;=$F15,$G15="Завершено",$D15&lt;&gt;"",$F15&lt;&gt;"")</formula>
    </cfRule>
  </conditionalFormatting>
  <conditionalFormatting sqref="AB16">
    <cfRule type="expression" dxfId="1" priority="219">
      <formula>AND(AB$14&gt;=$D16,AB$14&lt;=$F16,$D16&lt;&gt;"",$F16&lt;&gt;"")</formula>
    </cfRule>
    <cfRule type="expression" dxfId="2" priority="220">
      <formula>AND(AB$14&gt;=$D16,AB$14&lt;=$F16,$G16="Завершено",$D16&lt;&gt;"",$F16&lt;&gt;"")</formula>
    </cfRule>
  </conditionalFormatting>
  <conditionalFormatting sqref="AB17">
    <cfRule type="expression" dxfId="1" priority="339">
      <formula>AND(AB$14&gt;=$D17,AB$14&lt;=$F17,$D17&lt;&gt;"",$F17&lt;&gt;"")</formula>
    </cfRule>
    <cfRule type="expression" dxfId="2" priority="340">
      <formula>AND(AB$14&gt;=$D17,AB$14&lt;=$F17,$G17="Завершено",$D17&lt;&gt;"",$F17&lt;&gt;"")</formula>
    </cfRule>
  </conditionalFormatting>
  <conditionalFormatting sqref="AB18">
    <cfRule type="expression" dxfId="1" priority="459">
      <formula>AND(AB$14&gt;=$D18,AB$14&lt;=$F18,$D18&lt;&gt;"",$F18&lt;&gt;"")</formula>
    </cfRule>
    <cfRule type="expression" dxfId="2" priority="460">
      <formula>AND(AB$14&gt;=$D18,AB$14&lt;=$F18,$G18="Завершено",$D18&lt;&gt;"",$F18&lt;&gt;"")</formula>
    </cfRule>
  </conditionalFormatting>
  <conditionalFormatting sqref="AB19">
    <cfRule type="expression" dxfId="1" priority="579">
      <formula>AND(AB$14&gt;=$D19,AB$14&lt;=$F19,$D19&lt;&gt;"",$F19&lt;&gt;"")</formula>
    </cfRule>
    <cfRule type="expression" dxfId="2" priority="580">
      <formula>AND(AB$14&gt;=$D19,AB$14&lt;=$F19,$G19="Завершено",$D19&lt;&gt;"",$F19&lt;&gt;"")</formula>
    </cfRule>
  </conditionalFormatting>
  <conditionalFormatting sqref="AB20">
    <cfRule type="expression" dxfId="1" priority="699">
      <formula>AND(AB$14&gt;=$D20,AB$14&lt;=$F20,$D20&lt;&gt;"",$F20&lt;&gt;"")</formula>
    </cfRule>
    <cfRule type="expression" dxfId="2" priority="700">
      <formula>AND(AB$14&gt;=$D20,AB$14&lt;=$F20,$G20="Завершено",$D20&lt;&gt;"",$F20&lt;&gt;"")</formula>
    </cfRule>
  </conditionalFormatting>
  <conditionalFormatting sqref="AB21">
    <cfRule type="expression" dxfId="1" priority="819">
      <formula>AND(AB$14&gt;=$D21,AB$14&lt;=$F21,$D21&lt;&gt;"",$F21&lt;&gt;"")</formula>
    </cfRule>
    <cfRule type="expression" dxfId="2" priority="820">
      <formula>AND(AB$14&gt;=$D21,AB$14&lt;=$F21,$G21="Завершено",$D21&lt;&gt;"",$F21&lt;&gt;"")</formula>
    </cfRule>
  </conditionalFormatting>
  <conditionalFormatting sqref="AB22">
    <cfRule type="expression" dxfId="1" priority="939">
      <formula>AND(AB$14&gt;=$D22,AB$14&lt;=$F22,$D22&lt;&gt;"",$F22&lt;&gt;"")</formula>
    </cfRule>
    <cfRule type="expression" dxfId="2" priority="940">
      <formula>AND(AB$14&gt;=$D22,AB$14&lt;=$F22,$G22="Завершено",$D22&lt;&gt;"",$F22&lt;&gt;"")</formula>
    </cfRule>
  </conditionalFormatting>
  <conditionalFormatting sqref="AB23">
    <cfRule type="expression" dxfId="1" priority="1059">
      <formula>AND(AB$14&gt;=$D23,AB$14&lt;=$F23,$D23&lt;&gt;"",$F23&lt;&gt;"")</formula>
    </cfRule>
    <cfRule type="expression" dxfId="2" priority="1060">
      <formula>AND(AB$14&gt;=$D23,AB$14&lt;=$F23,$G23="Завершено",$D23&lt;&gt;"",$F23&lt;&gt;"")</formula>
    </cfRule>
  </conditionalFormatting>
  <conditionalFormatting sqref="AB24">
    <cfRule type="expression" dxfId="1" priority="1179">
      <formula>AND(AB$14&gt;=$D24,AB$14&lt;=$F24,$D24&lt;&gt;"",$F24&lt;&gt;"")</formula>
    </cfRule>
    <cfRule type="expression" dxfId="2" priority="1180">
      <formula>AND(AB$14&gt;=$D24,AB$14&lt;=$F24,$G24="Завершено",$D24&lt;&gt;"",$F24&lt;&gt;"")</formula>
    </cfRule>
  </conditionalFormatting>
  <conditionalFormatting sqref="AB25">
    <cfRule type="expression" dxfId="1" priority="1299">
      <formula>AND(AB$14&gt;=$D25,AB$14&lt;=$F25,$D25&lt;&gt;"",$F25&lt;&gt;"")</formula>
    </cfRule>
    <cfRule type="expression" dxfId="2" priority="1300">
      <formula>AND(AB$14&gt;=$D25,AB$14&lt;=$F25,$G25="Завершено",$D25&lt;&gt;"",$F25&lt;&gt;"")</formula>
    </cfRule>
  </conditionalFormatting>
  <conditionalFormatting sqref="AB26">
    <cfRule type="expression" dxfId="1" priority="1419">
      <formula>AND(AB$14&gt;=$D26,AB$14&lt;=$F26,$D26&lt;&gt;"",$F26&lt;&gt;"")</formula>
    </cfRule>
    <cfRule type="expression" dxfId="2" priority="1420">
      <formula>AND(AB$14&gt;=$D26,AB$14&lt;=$F26,$G26="Завершено",$D26&lt;&gt;"",$F26&lt;&gt;"")</formula>
    </cfRule>
  </conditionalFormatting>
  <conditionalFormatting sqref="AB27">
    <cfRule type="expression" dxfId="1" priority="1539">
      <formula>AND(AB$14&gt;=$D27,AB$14&lt;=$F27,$D27&lt;&gt;"",$F27&lt;&gt;"")</formula>
    </cfRule>
    <cfRule type="expression" dxfId="2" priority="1540">
      <formula>AND(AB$14&gt;=$D27,AB$14&lt;=$F27,$G27="Завершено",$D27&lt;&gt;"",$F27&lt;&gt;"")</formula>
    </cfRule>
  </conditionalFormatting>
  <conditionalFormatting sqref="AB28">
    <cfRule type="expression" dxfId="1" priority="1659">
      <formula>AND(AB$14&gt;=$D28,AB$14&lt;=$F28,$D28&lt;&gt;"",$F28&lt;&gt;"")</formula>
    </cfRule>
    <cfRule type="expression" dxfId="2" priority="1660">
      <formula>AND(AB$14&gt;=$D28,AB$14&lt;=$F28,$G28="Завершено",$D28&lt;&gt;"",$F28&lt;&gt;"")</formula>
    </cfRule>
  </conditionalFormatting>
  <conditionalFormatting sqref="AB29">
    <cfRule type="expression" dxfId="1" priority="1779">
      <formula>AND(AB$14&gt;=$D29,AB$14&lt;=$F29,$D29&lt;&gt;"",$F29&lt;&gt;"")</formula>
    </cfRule>
    <cfRule type="expression" dxfId="2" priority="1780">
      <formula>AND(AB$14&gt;=$D29,AB$14&lt;=$F29,$G29="Завершено",$D29&lt;&gt;"",$F29&lt;&gt;"")</formula>
    </cfRule>
  </conditionalFormatting>
  <conditionalFormatting sqref="AB30">
    <cfRule type="expression" dxfId="1" priority="1899">
      <formula>AND(AB$14&gt;=$D30,AB$14&lt;=$F30,$D30&lt;&gt;"",$F30&lt;&gt;"")</formula>
    </cfRule>
    <cfRule type="expression" dxfId="2" priority="1900">
      <formula>AND(AB$14&gt;=$D30,AB$14&lt;=$F30,$G30="Завершено",$D30&lt;&gt;"",$F30&lt;&gt;"")</formula>
    </cfRule>
  </conditionalFormatting>
  <conditionalFormatting sqref="AB31">
    <cfRule type="expression" dxfId="1" priority="2019">
      <formula>AND(AB$14&gt;=$D31,AB$14&lt;=$F31,$D31&lt;&gt;"",$F31&lt;&gt;"")</formula>
    </cfRule>
    <cfRule type="expression" dxfId="2" priority="2020">
      <formula>AND(AB$14&gt;=$D31,AB$14&lt;=$F31,$G31="Завершено",$D31&lt;&gt;"",$F31&lt;&gt;"")</formula>
    </cfRule>
  </conditionalFormatting>
  <conditionalFormatting sqref="AB32">
    <cfRule type="expression" dxfId="1" priority="2139">
      <formula>AND(AB$14&gt;=$D32,AB$14&lt;=$F32,$D32&lt;&gt;"",$F32&lt;&gt;"")</formula>
    </cfRule>
    <cfRule type="expression" dxfId="2" priority="2140">
      <formula>AND(AB$14&gt;=$D32,AB$14&lt;=$F32,$G32="Завершено",$D32&lt;&gt;"",$F32&lt;&gt;"")</formula>
    </cfRule>
  </conditionalFormatting>
  <conditionalFormatting sqref="AB33">
    <cfRule type="expression" dxfId="1" priority="2259">
      <formula>AND(AB$14&gt;=$D33,AB$14&lt;=$F33,$D33&lt;&gt;"",$F33&lt;&gt;"")</formula>
    </cfRule>
    <cfRule type="expression" dxfId="2" priority="2260">
      <formula>AND(AB$14&gt;=$D33,AB$14&lt;=$F33,$G33="Завершено",$D33&lt;&gt;"",$F33&lt;&gt;"")</formula>
    </cfRule>
  </conditionalFormatting>
  <conditionalFormatting sqref="AB34">
    <cfRule type="expression" dxfId="1" priority="2379">
      <formula>AND(AB$14&gt;=$D34,AB$14&lt;=$F34,$D34&lt;&gt;"",$F34&lt;&gt;"")</formula>
    </cfRule>
    <cfRule type="expression" dxfId="2" priority="2380">
      <formula>AND(AB$14&gt;=$D34,AB$14&lt;=$F34,$G34="Завершено",$D34&lt;&gt;"",$F34&lt;&gt;"")</formula>
    </cfRule>
  </conditionalFormatting>
  <conditionalFormatting sqref="AB35">
    <cfRule type="expression" dxfId="1" priority="2499">
      <formula>AND(AB$14&gt;=$D35,AB$14&lt;=$F35,$D35&lt;&gt;"",$F35&lt;&gt;"")</formula>
    </cfRule>
    <cfRule type="expression" dxfId="2" priority="2500">
      <formula>AND(AB$14&gt;=$D35,AB$14&lt;=$F35,$G35="Завершено",$D35&lt;&gt;"",$F35&lt;&gt;"")</formula>
    </cfRule>
  </conditionalFormatting>
  <conditionalFormatting sqref="AB36">
    <cfRule type="expression" dxfId="1" priority="2619">
      <formula>AND(AB$14&gt;=$D36,AB$14&lt;=$F36,$D36&lt;&gt;"",$F36&lt;&gt;"")</formula>
    </cfRule>
    <cfRule type="expression" dxfId="2" priority="2620">
      <formula>AND(AB$14&gt;=$D36,AB$14&lt;=$F36,$G36="Завершено",$D36&lt;&gt;"",$F36&lt;&gt;"")</formula>
    </cfRule>
  </conditionalFormatting>
  <conditionalFormatting sqref="AB37">
    <cfRule type="expression" dxfId="1" priority="2739">
      <formula>AND(AB$14&gt;=$D37,AB$14&lt;=$F37,$D37&lt;&gt;"",$F37&lt;&gt;"")</formula>
    </cfRule>
    <cfRule type="expression" dxfId="2" priority="2740">
      <formula>AND(AB$14&gt;=$D37,AB$14&lt;=$F37,$G37="Завершено",$D37&lt;&gt;"",$F37&lt;&gt;"")</formula>
    </cfRule>
  </conditionalFormatting>
  <conditionalFormatting sqref="AB38">
    <cfRule type="expression" dxfId="1" priority="2859">
      <formula>AND(AB$14&gt;=$D38,AB$14&lt;=$F38,$D38&lt;&gt;"",$F38&lt;&gt;"")</formula>
    </cfRule>
    <cfRule type="expression" dxfId="2" priority="2860">
      <formula>AND(AB$14&gt;=$D38,AB$14&lt;=$F38,$G38="Завершено",$D38&lt;&gt;"",$F38&lt;&gt;"")</formula>
    </cfRule>
  </conditionalFormatting>
  <conditionalFormatting sqref="AB39">
    <cfRule type="expression" dxfId="1" priority="2979">
      <formula>AND(AB$14&gt;=$D39,AB$14&lt;=$F39,$D39&lt;&gt;"",$F39&lt;&gt;"")</formula>
    </cfRule>
    <cfRule type="expression" dxfId="2" priority="2980">
      <formula>AND(AB$14&gt;=$D39,AB$14&lt;=$F39,$G39="Завершено",$D39&lt;&gt;"",$F39&lt;&gt;"")</formula>
    </cfRule>
  </conditionalFormatting>
  <conditionalFormatting sqref="AB40">
    <cfRule type="expression" dxfId="1" priority="3099">
      <formula>AND(AB$14&gt;=$D40,AB$14&lt;=$F40,$D40&lt;&gt;"",$F40&lt;&gt;"")</formula>
    </cfRule>
    <cfRule type="expression" dxfId="2" priority="3100">
      <formula>AND(AB$14&gt;=$D40,AB$14&lt;=$F40,$G40="Завершено",$D40&lt;&gt;"",$F40&lt;&gt;"")</formula>
    </cfRule>
  </conditionalFormatting>
  <conditionalFormatting sqref="AB41">
    <cfRule type="expression" dxfId="1" priority="3219">
      <formula>AND(AB$14&gt;=$D41,AB$14&lt;=$F41,$D41&lt;&gt;"",$F41&lt;&gt;"")</formula>
    </cfRule>
    <cfRule type="expression" dxfId="2" priority="3220">
      <formula>AND(AB$14&gt;=$D41,AB$14&lt;=$F41,$G41="Завершено",$D41&lt;&gt;"",$F41&lt;&gt;"")</formula>
    </cfRule>
  </conditionalFormatting>
  <conditionalFormatting sqref="AB42">
    <cfRule type="expression" dxfId="1" priority="3339">
      <formula>AND(AB$14&gt;=$D42,AB$14&lt;=$F42,$D42&lt;&gt;"",$F42&lt;&gt;"")</formula>
    </cfRule>
    <cfRule type="expression" dxfId="2" priority="3340">
      <formula>AND(AB$14&gt;=$D42,AB$14&lt;=$F42,$G42="Завершено",$D42&lt;&gt;"",$F42&lt;&gt;"")</formula>
    </cfRule>
  </conditionalFormatting>
  <conditionalFormatting sqref="AB43">
    <cfRule type="expression" dxfId="1" priority="3459">
      <formula>AND(AB$14&gt;=$D43,AB$14&lt;=$F43,$D43&lt;&gt;"",$F43&lt;&gt;"")</formula>
    </cfRule>
    <cfRule type="expression" dxfId="2" priority="3460">
      <formula>AND(AB$14&gt;=$D43,AB$14&lt;=$F43,$G43="Завершено",$D43&lt;&gt;"",$F43&lt;&gt;"")</formula>
    </cfRule>
  </conditionalFormatting>
  <conditionalFormatting sqref="AB44">
    <cfRule type="expression" dxfId="1" priority="3579">
      <formula>AND(AB$14&gt;=$D44,AB$14&lt;=$F44,$D44&lt;&gt;"",$F44&lt;&gt;"")</formula>
    </cfRule>
    <cfRule type="expression" dxfId="2" priority="3580">
      <formula>AND(AB$14&gt;=$D44,AB$14&lt;=$F44,$G44="Завершено",$D44&lt;&gt;"",$F44&lt;&gt;"")</formula>
    </cfRule>
  </conditionalFormatting>
  <conditionalFormatting sqref="AC14:AC15">
    <cfRule type="expression" dxfId="0" priority="21">
      <formula>AND(AC$14&lt;&gt;"",WEEKDAY(AC$14,2)&gt;5)</formula>
    </cfRule>
  </conditionalFormatting>
  <conditionalFormatting sqref="AC15">
    <cfRule type="expression" dxfId="1" priority="101">
      <formula>AND(AC$14&gt;=$D15,AC$14&lt;=$F15,$D15&lt;&gt;"",$F15&lt;&gt;"")</formula>
    </cfRule>
    <cfRule type="expression" dxfId="2" priority="102">
      <formula>AND(AC$14&gt;=$D15,AC$14&lt;=$F15,$G15="Завершено",$D15&lt;&gt;"",$F15&lt;&gt;"")</formula>
    </cfRule>
  </conditionalFormatting>
  <conditionalFormatting sqref="AC16">
    <cfRule type="expression" dxfId="1" priority="221">
      <formula>AND(AC$14&gt;=$D16,AC$14&lt;=$F16,$D16&lt;&gt;"",$F16&lt;&gt;"")</formula>
    </cfRule>
    <cfRule type="expression" dxfId="2" priority="222">
      <formula>AND(AC$14&gt;=$D16,AC$14&lt;=$F16,$G16="Завершено",$D16&lt;&gt;"",$F16&lt;&gt;"")</formula>
    </cfRule>
  </conditionalFormatting>
  <conditionalFormatting sqref="AC17">
    <cfRule type="expression" dxfId="1" priority="341">
      <formula>AND(AC$14&gt;=$D17,AC$14&lt;=$F17,$D17&lt;&gt;"",$F17&lt;&gt;"")</formula>
    </cfRule>
    <cfRule type="expression" dxfId="2" priority="342">
      <formula>AND(AC$14&gt;=$D17,AC$14&lt;=$F17,$G17="Завершено",$D17&lt;&gt;"",$F17&lt;&gt;"")</formula>
    </cfRule>
  </conditionalFormatting>
  <conditionalFormatting sqref="AC18">
    <cfRule type="expression" dxfId="1" priority="461">
      <formula>AND(AC$14&gt;=$D18,AC$14&lt;=$F18,$D18&lt;&gt;"",$F18&lt;&gt;"")</formula>
    </cfRule>
    <cfRule type="expression" dxfId="2" priority="462">
      <formula>AND(AC$14&gt;=$D18,AC$14&lt;=$F18,$G18="Завершено",$D18&lt;&gt;"",$F18&lt;&gt;"")</formula>
    </cfRule>
  </conditionalFormatting>
  <conditionalFormatting sqref="AC19">
    <cfRule type="expression" dxfId="1" priority="581">
      <formula>AND(AC$14&gt;=$D19,AC$14&lt;=$F19,$D19&lt;&gt;"",$F19&lt;&gt;"")</formula>
    </cfRule>
    <cfRule type="expression" dxfId="2" priority="582">
      <formula>AND(AC$14&gt;=$D19,AC$14&lt;=$F19,$G19="Завершено",$D19&lt;&gt;"",$F19&lt;&gt;"")</formula>
    </cfRule>
  </conditionalFormatting>
  <conditionalFormatting sqref="AC20">
    <cfRule type="expression" dxfId="1" priority="701">
      <formula>AND(AC$14&gt;=$D20,AC$14&lt;=$F20,$D20&lt;&gt;"",$F20&lt;&gt;"")</formula>
    </cfRule>
    <cfRule type="expression" dxfId="2" priority="702">
      <formula>AND(AC$14&gt;=$D20,AC$14&lt;=$F20,$G20="Завершено",$D20&lt;&gt;"",$F20&lt;&gt;"")</formula>
    </cfRule>
  </conditionalFormatting>
  <conditionalFormatting sqref="AC21">
    <cfRule type="expression" dxfId="1" priority="821">
      <formula>AND(AC$14&gt;=$D21,AC$14&lt;=$F21,$D21&lt;&gt;"",$F21&lt;&gt;"")</formula>
    </cfRule>
    <cfRule type="expression" dxfId="2" priority="822">
      <formula>AND(AC$14&gt;=$D21,AC$14&lt;=$F21,$G21="Завершено",$D21&lt;&gt;"",$F21&lt;&gt;"")</formula>
    </cfRule>
  </conditionalFormatting>
  <conditionalFormatting sqref="AC22">
    <cfRule type="expression" dxfId="1" priority="941">
      <formula>AND(AC$14&gt;=$D22,AC$14&lt;=$F22,$D22&lt;&gt;"",$F22&lt;&gt;"")</formula>
    </cfRule>
    <cfRule type="expression" dxfId="2" priority="942">
      <formula>AND(AC$14&gt;=$D22,AC$14&lt;=$F22,$G22="Завершено",$D22&lt;&gt;"",$F22&lt;&gt;"")</formula>
    </cfRule>
  </conditionalFormatting>
  <conditionalFormatting sqref="AC23">
    <cfRule type="expression" dxfId="1" priority="1061">
      <formula>AND(AC$14&gt;=$D23,AC$14&lt;=$F23,$D23&lt;&gt;"",$F23&lt;&gt;"")</formula>
    </cfRule>
    <cfRule type="expression" dxfId="2" priority="1062">
      <formula>AND(AC$14&gt;=$D23,AC$14&lt;=$F23,$G23="Завершено",$D23&lt;&gt;"",$F23&lt;&gt;"")</formula>
    </cfRule>
  </conditionalFormatting>
  <conditionalFormatting sqref="AC24">
    <cfRule type="expression" dxfId="1" priority="1181">
      <formula>AND(AC$14&gt;=$D24,AC$14&lt;=$F24,$D24&lt;&gt;"",$F24&lt;&gt;"")</formula>
    </cfRule>
    <cfRule type="expression" dxfId="2" priority="1182">
      <formula>AND(AC$14&gt;=$D24,AC$14&lt;=$F24,$G24="Завершено",$D24&lt;&gt;"",$F24&lt;&gt;"")</formula>
    </cfRule>
  </conditionalFormatting>
  <conditionalFormatting sqref="AC25">
    <cfRule type="expression" dxfId="1" priority="1301">
      <formula>AND(AC$14&gt;=$D25,AC$14&lt;=$F25,$D25&lt;&gt;"",$F25&lt;&gt;"")</formula>
    </cfRule>
    <cfRule type="expression" dxfId="2" priority="1302">
      <formula>AND(AC$14&gt;=$D25,AC$14&lt;=$F25,$G25="Завершено",$D25&lt;&gt;"",$F25&lt;&gt;"")</formula>
    </cfRule>
  </conditionalFormatting>
  <conditionalFormatting sqref="AC26">
    <cfRule type="expression" dxfId="1" priority="1421">
      <formula>AND(AC$14&gt;=$D26,AC$14&lt;=$F26,$D26&lt;&gt;"",$F26&lt;&gt;"")</formula>
    </cfRule>
    <cfRule type="expression" dxfId="2" priority="1422">
      <formula>AND(AC$14&gt;=$D26,AC$14&lt;=$F26,$G26="Завершено",$D26&lt;&gt;"",$F26&lt;&gt;"")</formula>
    </cfRule>
  </conditionalFormatting>
  <conditionalFormatting sqref="AC27">
    <cfRule type="expression" dxfId="1" priority="1541">
      <formula>AND(AC$14&gt;=$D27,AC$14&lt;=$F27,$D27&lt;&gt;"",$F27&lt;&gt;"")</formula>
    </cfRule>
    <cfRule type="expression" dxfId="2" priority="1542">
      <formula>AND(AC$14&gt;=$D27,AC$14&lt;=$F27,$G27="Завершено",$D27&lt;&gt;"",$F27&lt;&gt;"")</formula>
    </cfRule>
  </conditionalFormatting>
  <conditionalFormatting sqref="AC28">
    <cfRule type="expression" dxfId="1" priority="1661">
      <formula>AND(AC$14&gt;=$D28,AC$14&lt;=$F28,$D28&lt;&gt;"",$F28&lt;&gt;"")</formula>
    </cfRule>
    <cfRule type="expression" dxfId="2" priority="1662">
      <formula>AND(AC$14&gt;=$D28,AC$14&lt;=$F28,$G28="Завершено",$D28&lt;&gt;"",$F28&lt;&gt;"")</formula>
    </cfRule>
  </conditionalFormatting>
  <conditionalFormatting sqref="AC29">
    <cfRule type="expression" dxfId="1" priority="1781">
      <formula>AND(AC$14&gt;=$D29,AC$14&lt;=$F29,$D29&lt;&gt;"",$F29&lt;&gt;"")</formula>
    </cfRule>
    <cfRule type="expression" dxfId="2" priority="1782">
      <formula>AND(AC$14&gt;=$D29,AC$14&lt;=$F29,$G29="Завершено",$D29&lt;&gt;"",$F29&lt;&gt;"")</formula>
    </cfRule>
  </conditionalFormatting>
  <conditionalFormatting sqref="AC30">
    <cfRule type="expression" dxfId="1" priority="1901">
      <formula>AND(AC$14&gt;=$D30,AC$14&lt;=$F30,$D30&lt;&gt;"",$F30&lt;&gt;"")</formula>
    </cfRule>
    <cfRule type="expression" dxfId="2" priority="1902">
      <formula>AND(AC$14&gt;=$D30,AC$14&lt;=$F30,$G30="Завершено",$D30&lt;&gt;"",$F30&lt;&gt;"")</formula>
    </cfRule>
  </conditionalFormatting>
  <conditionalFormatting sqref="AC31">
    <cfRule type="expression" dxfId="1" priority="2021">
      <formula>AND(AC$14&gt;=$D31,AC$14&lt;=$F31,$D31&lt;&gt;"",$F31&lt;&gt;"")</formula>
    </cfRule>
    <cfRule type="expression" dxfId="2" priority="2022">
      <formula>AND(AC$14&gt;=$D31,AC$14&lt;=$F31,$G31="Завершено",$D31&lt;&gt;"",$F31&lt;&gt;"")</formula>
    </cfRule>
  </conditionalFormatting>
  <conditionalFormatting sqref="AC32">
    <cfRule type="expression" dxfId="1" priority="2141">
      <formula>AND(AC$14&gt;=$D32,AC$14&lt;=$F32,$D32&lt;&gt;"",$F32&lt;&gt;"")</formula>
    </cfRule>
    <cfRule type="expression" dxfId="2" priority="2142">
      <formula>AND(AC$14&gt;=$D32,AC$14&lt;=$F32,$G32="Завершено",$D32&lt;&gt;"",$F32&lt;&gt;"")</formula>
    </cfRule>
  </conditionalFormatting>
  <conditionalFormatting sqref="AC33">
    <cfRule type="expression" dxfId="1" priority="2261">
      <formula>AND(AC$14&gt;=$D33,AC$14&lt;=$F33,$D33&lt;&gt;"",$F33&lt;&gt;"")</formula>
    </cfRule>
    <cfRule type="expression" dxfId="2" priority="2262">
      <formula>AND(AC$14&gt;=$D33,AC$14&lt;=$F33,$G33="Завершено",$D33&lt;&gt;"",$F33&lt;&gt;"")</formula>
    </cfRule>
  </conditionalFormatting>
  <conditionalFormatting sqref="AC34">
    <cfRule type="expression" dxfId="1" priority="2381">
      <formula>AND(AC$14&gt;=$D34,AC$14&lt;=$F34,$D34&lt;&gt;"",$F34&lt;&gt;"")</formula>
    </cfRule>
    <cfRule type="expression" dxfId="2" priority="2382">
      <formula>AND(AC$14&gt;=$D34,AC$14&lt;=$F34,$G34="Завершено",$D34&lt;&gt;"",$F34&lt;&gt;"")</formula>
    </cfRule>
  </conditionalFormatting>
  <conditionalFormatting sqref="AC35">
    <cfRule type="expression" dxfId="1" priority="2501">
      <formula>AND(AC$14&gt;=$D35,AC$14&lt;=$F35,$D35&lt;&gt;"",$F35&lt;&gt;"")</formula>
    </cfRule>
    <cfRule type="expression" dxfId="2" priority="2502">
      <formula>AND(AC$14&gt;=$D35,AC$14&lt;=$F35,$G35="Завершено",$D35&lt;&gt;"",$F35&lt;&gt;"")</formula>
    </cfRule>
  </conditionalFormatting>
  <conditionalFormatting sqref="AC36">
    <cfRule type="expression" dxfId="1" priority="2621">
      <formula>AND(AC$14&gt;=$D36,AC$14&lt;=$F36,$D36&lt;&gt;"",$F36&lt;&gt;"")</formula>
    </cfRule>
    <cfRule type="expression" dxfId="2" priority="2622">
      <formula>AND(AC$14&gt;=$D36,AC$14&lt;=$F36,$G36="Завершено",$D36&lt;&gt;"",$F36&lt;&gt;"")</formula>
    </cfRule>
  </conditionalFormatting>
  <conditionalFormatting sqref="AC37">
    <cfRule type="expression" dxfId="1" priority="2741">
      <formula>AND(AC$14&gt;=$D37,AC$14&lt;=$F37,$D37&lt;&gt;"",$F37&lt;&gt;"")</formula>
    </cfRule>
    <cfRule type="expression" dxfId="2" priority="2742">
      <formula>AND(AC$14&gt;=$D37,AC$14&lt;=$F37,$G37="Завершено",$D37&lt;&gt;"",$F37&lt;&gt;"")</formula>
    </cfRule>
  </conditionalFormatting>
  <conditionalFormatting sqref="AC38">
    <cfRule type="expression" dxfId="1" priority="2861">
      <formula>AND(AC$14&gt;=$D38,AC$14&lt;=$F38,$D38&lt;&gt;"",$F38&lt;&gt;"")</formula>
    </cfRule>
    <cfRule type="expression" dxfId="2" priority="2862">
      <formula>AND(AC$14&gt;=$D38,AC$14&lt;=$F38,$G38="Завершено",$D38&lt;&gt;"",$F38&lt;&gt;"")</formula>
    </cfRule>
  </conditionalFormatting>
  <conditionalFormatting sqref="AC39">
    <cfRule type="expression" dxfId="1" priority="2981">
      <formula>AND(AC$14&gt;=$D39,AC$14&lt;=$F39,$D39&lt;&gt;"",$F39&lt;&gt;"")</formula>
    </cfRule>
    <cfRule type="expression" dxfId="2" priority="2982">
      <formula>AND(AC$14&gt;=$D39,AC$14&lt;=$F39,$G39="Завершено",$D39&lt;&gt;"",$F39&lt;&gt;"")</formula>
    </cfRule>
  </conditionalFormatting>
  <conditionalFormatting sqref="AC40">
    <cfRule type="expression" dxfId="1" priority="3101">
      <formula>AND(AC$14&gt;=$D40,AC$14&lt;=$F40,$D40&lt;&gt;"",$F40&lt;&gt;"")</formula>
    </cfRule>
    <cfRule type="expression" dxfId="2" priority="3102">
      <formula>AND(AC$14&gt;=$D40,AC$14&lt;=$F40,$G40="Завершено",$D40&lt;&gt;"",$F40&lt;&gt;"")</formula>
    </cfRule>
  </conditionalFormatting>
  <conditionalFormatting sqref="AC41">
    <cfRule type="expression" dxfId="1" priority="3221">
      <formula>AND(AC$14&gt;=$D41,AC$14&lt;=$F41,$D41&lt;&gt;"",$F41&lt;&gt;"")</formula>
    </cfRule>
    <cfRule type="expression" dxfId="2" priority="3222">
      <formula>AND(AC$14&gt;=$D41,AC$14&lt;=$F41,$G41="Завершено",$D41&lt;&gt;"",$F41&lt;&gt;"")</formula>
    </cfRule>
  </conditionalFormatting>
  <conditionalFormatting sqref="AC42">
    <cfRule type="expression" dxfId="1" priority="3341">
      <formula>AND(AC$14&gt;=$D42,AC$14&lt;=$F42,$D42&lt;&gt;"",$F42&lt;&gt;"")</formula>
    </cfRule>
    <cfRule type="expression" dxfId="2" priority="3342">
      <formula>AND(AC$14&gt;=$D42,AC$14&lt;=$F42,$G42="Завершено",$D42&lt;&gt;"",$F42&lt;&gt;"")</formula>
    </cfRule>
  </conditionalFormatting>
  <conditionalFormatting sqref="AC43">
    <cfRule type="expression" dxfId="1" priority="3461">
      <formula>AND(AC$14&gt;=$D43,AC$14&lt;=$F43,$D43&lt;&gt;"",$F43&lt;&gt;"")</formula>
    </cfRule>
    <cfRule type="expression" dxfId="2" priority="3462">
      <formula>AND(AC$14&gt;=$D43,AC$14&lt;=$F43,$G43="Завершено",$D43&lt;&gt;"",$F43&lt;&gt;"")</formula>
    </cfRule>
  </conditionalFormatting>
  <conditionalFormatting sqref="AC44">
    <cfRule type="expression" dxfId="1" priority="3581">
      <formula>AND(AC$14&gt;=$D44,AC$14&lt;=$F44,$D44&lt;&gt;"",$F44&lt;&gt;"")</formula>
    </cfRule>
    <cfRule type="expression" dxfId="2" priority="3582">
      <formula>AND(AC$14&gt;=$D44,AC$14&lt;=$F44,$G44="Завершено",$D44&lt;&gt;"",$F44&lt;&gt;"")</formula>
    </cfRule>
  </conditionalFormatting>
  <conditionalFormatting sqref="AD14:AD15">
    <cfRule type="expression" dxfId="0" priority="22">
      <formula>AND(AD$14&lt;&gt;"",WEEKDAY(AD$14,2)&gt;5)</formula>
    </cfRule>
  </conditionalFormatting>
  <conditionalFormatting sqref="AD15">
    <cfRule type="expression" dxfId="1" priority="103">
      <formula>AND(AD$14&gt;=$D15,AD$14&lt;=$F15,$D15&lt;&gt;"",$F15&lt;&gt;"")</formula>
    </cfRule>
    <cfRule type="expression" dxfId="2" priority="104">
      <formula>AND(AD$14&gt;=$D15,AD$14&lt;=$F15,$G15="Завершено",$D15&lt;&gt;"",$F15&lt;&gt;"")</formula>
    </cfRule>
  </conditionalFormatting>
  <conditionalFormatting sqref="AD16">
    <cfRule type="expression" dxfId="1" priority="223">
      <formula>AND(AD$14&gt;=$D16,AD$14&lt;=$F16,$D16&lt;&gt;"",$F16&lt;&gt;"")</formula>
    </cfRule>
    <cfRule type="expression" dxfId="2" priority="224">
      <formula>AND(AD$14&gt;=$D16,AD$14&lt;=$F16,$G16="Завершено",$D16&lt;&gt;"",$F16&lt;&gt;"")</formula>
    </cfRule>
  </conditionalFormatting>
  <conditionalFormatting sqref="AD17">
    <cfRule type="expression" dxfId="1" priority="343">
      <formula>AND(AD$14&gt;=$D17,AD$14&lt;=$F17,$D17&lt;&gt;"",$F17&lt;&gt;"")</formula>
    </cfRule>
    <cfRule type="expression" dxfId="2" priority="344">
      <formula>AND(AD$14&gt;=$D17,AD$14&lt;=$F17,$G17="Завершено",$D17&lt;&gt;"",$F17&lt;&gt;"")</formula>
    </cfRule>
  </conditionalFormatting>
  <conditionalFormatting sqref="AD18">
    <cfRule type="expression" dxfId="1" priority="463">
      <formula>AND(AD$14&gt;=$D18,AD$14&lt;=$F18,$D18&lt;&gt;"",$F18&lt;&gt;"")</formula>
    </cfRule>
    <cfRule type="expression" dxfId="2" priority="464">
      <formula>AND(AD$14&gt;=$D18,AD$14&lt;=$F18,$G18="Завершено",$D18&lt;&gt;"",$F18&lt;&gt;"")</formula>
    </cfRule>
  </conditionalFormatting>
  <conditionalFormatting sqref="AD19">
    <cfRule type="expression" dxfId="1" priority="583">
      <formula>AND(AD$14&gt;=$D19,AD$14&lt;=$F19,$D19&lt;&gt;"",$F19&lt;&gt;"")</formula>
    </cfRule>
    <cfRule type="expression" dxfId="2" priority="584">
      <formula>AND(AD$14&gt;=$D19,AD$14&lt;=$F19,$G19="Завершено",$D19&lt;&gt;"",$F19&lt;&gt;"")</formula>
    </cfRule>
  </conditionalFormatting>
  <conditionalFormatting sqref="AD20">
    <cfRule type="expression" dxfId="1" priority="703">
      <formula>AND(AD$14&gt;=$D20,AD$14&lt;=$F20,$D20&lt;&gt;"",$F20&lt;&gt;"")</formula>
    </cfRule>
    <cfRule type="expression" dxfId="2" priority="704">
      <formula>AND(AD$14&gt;=$D20,AD$14&lt;=$F20,$G20="Завершено",$D20&lt;&gt;"",$F20&lt;&gt;"")</formula>
    </cfRule>
  </conditionalFormatting>
  <conditionalFormatting sqref="AD21">
    <cfRule type="expression" dxfId="1" priority="823">
      <formula>AND(AD$14&gt;=$D21,AD$14&lt;=$F21,$D21&lt;&gt;"",$F21&lt;&gt;"")</formula>
    </cfRule>
    <cfRule type="expression" dxfId="2" priority="824">
      <formula>AND(AD$14&gt;=$D21,AD$14&lt;=$F21,$G21="Завершено",$D21&lt;&gt;"",$F21&lt;&gt;"")</formula>
    </cfRule>
  </conditionalFormatting>
  <conditionalFormatting sqref="AD22">
    <cfRule type="expression" dxfId="1" priority="943">
      <formula>AND(AD$14&gt;=$D22,AD$14&lt;=$F22,$D22&lt;&gt;"",$F22&lt;&gt;"")</formula>
    </cfRule>
    <cfRule type="expression" dxfId="2" priority="944">
      <formula>AND(AD$14&gt;=$D22,AD$14&lt;=$F22,$G22="Завершено",$D22&lt;&gt;"",$F22&lt;&gt;"")</formula>
    </cfRule>
  </conditionalFormatting>
  <conditionalFormatting sqref="AD23">
    <cfRule type="expression" dxfId="1" priority="1063">
      <formula>AND(AD$14&gt;=$D23,AD$14&lt;=$F23,$D23&lt;&gt;"",$F23&lt;&gt;"")</formula>
    </cfRule>
    <cfRule type="expression" dxfId="2" priority="1064">
      <formula>AND(AD$14&gt;=$D23,AD$14&lt;=$F23,$G23="Завершено",$D23&lt;&gt;"",$F23&lt;&gt;"")</formula>
    </cfRule>
  </conditionalFormatting>
  <conditionalFormatting sqref="AD24">
    <cfRule type="expression" dxfId="1" priority="1183">
      <formula>AND(AD$14&gt;=$D24,AD$14&lt;=$F24,$D24&lt;&gt;"",$F24&lt;&gt;"")</formula>
    </cfRule>
    <cfRule type="expression" dxfId="2" priority="1184">
      <formula>AND(AD$14&gt;=$D24,AD$14&lt;=$F24,$G24="Завершено",$D24&lt;&gt;"",$F24&lt;&gt;"")</formula>
    </cfRule>
  </conditionalFormatting>
  <conditionalFormatting sqref="AD25">
    <cfRule type="expression" dxfId="1" priority="1303">
      <formula>AND(AD$14&gt;=$D25,AD$14&lt;=$F25,$D25&lt;&gt;"",$F25&lt;&gt;"")</formula>
    </cfRule>
    <cfRule type="expression" dxfId="2" priority="1304">
      <formula>AND(AD$14&gt;=$D25,AD$14&lt;=$F25,$G25="Завершено",$D25&lt;&gt;"",$F25&lt;&gt;"")</formula>
    </cfRule>
  </conditionalFormatting>
  <conditionalFormatting sqref="AD26">
    <cfRule type="expression" dxfId="1" priority="1423">
      <formula>AND(AD$14&gt;=$D26,AD$14&lt;=$F26,$D26&lt;&gt;"",$F26&lt;&gt;"")</formula>
    </cfRule>
    <cfRule type="expression" dxfId="2" priority="1424">
      <formula>AND(AD$14&gt;=$D26,AD$14&lt;=$F26,$G26="Завершено",$D26&lt;&gt;"",$F26&lt;&gt;"")</formula>
    </cfRule>
  </conditionalFormatting>
  <conditionalFormatting sqref="AD27">
    <cfRule type="expression" dxfId="1" priority="1543">
      <formula>AND(AD$14&gt;=$D27,AD$14&lt;=$F27,$D27&lt;&gt;"",$F27&lt;&gt;"")</formula>
    </cfRule>
    <cfRule type="expression" dxfId="2" priority="1544">
      <formula>AND(AD$14&gt;=$D27,AD$14&lt;=$F27,$G27="Завершено",$D27&lt;&gt;"",$F27&lt;&gt;"")</formula>
    </cfRule>
  </conditionalFormatting>
  <conditionalFormatting sqref="AD28">
    <cfRule type="expression" dxfId="1" priority="1663">
      <formula>AND(AD$14&gt;=$D28,AD$14&lt;=$F28,$D28&lt;&gt;"",$F28&lt;&gt;"")</formula>
    </cfRule>
    <cfRule type="expression" dxfId="2" priority="1664">
      <formula>AND(AD$14&gt;=$D28,AD$14&lt;=$F28,$G28="Завершено",$D28&lt;&gt;"",$F28&lt;&gt;"")</formula>
    </cfRule>
  </conditionalFormatting>
  <conditionalFormatting sqref="AD29">
    <cfRule type="expression" dxfId="1" priority="1783">
      <formula>AND(AD$14&gt;=$D29,AD$14&lt;=$F29,$D29&lt;&gt;"",$F29&lt;&gt;"")</formula>
    </cfRule>
    <cfRule type="expression" dxfId="2" priority="1784">
      <formula>AND(AD$14&gt;=$D29,AD$14&lt;=$F29,$G29="Завершено",$D29&lt;&gt;"",$F29&lt;&gt;"")</formula>
    </cfRule>
  </conditionalFormatting>
  <conditionalFormatting sqref="AD30">
    <cfRule type="expression" dxfId="1" priority="1903">
      <formula>AND(AD$14&gt;=$D30,AD$14&lt;=$F30,$D30&lt;&gt;"",$F30&lt;&gt;"")</formula>
    </cfRule>
    <cfRule type="expression" dxfId="2" priority="1904">
      <formula>AND(AD$14&gt;=$D30,AD$14&lt;=$F30,$G30="Завершено",$D30&lt;&gt;"",$F30&lt;&gt;"")</formula>
    </cfRule>
  </conditionalFormatting>
  <conditionalFormatting sqref="AD31">
    <cfRule type="expression" dxfId="1" priority="2023">
      <formula>AND(AD$14&gt;=$D31,AD$14&lt;=$F31,$D31&lt;&gt;"",$F31&lt;&gt;"")</formula>
    </cfRule>
    <cfRule type="expression" dxfId="2" priority="2024">
      <formula>AND(AD$14&gt;=$D31,AD$14&lt;=$F31,$G31="Завершено",$D31&lt;&gt;"",$F31&lt;&gt;"")</formula>
    </cfRule>
  </conditionalFormatting>
  <conditionalFormatting sqref="AD32">
    <cfRule type="expression" dxfId="1" priority="2143">
      <formula>AND(AD$14&gt;=$D32,AD$14&lt;=$F32,$D32&lt;&gt;"",$F32&lt;&gt;"")</formula>
    </cfRule>
    <cfRule type="expression" dxfId="2" priority="2144">
      <formula>AND(AD$14&gt;=$D32,AD$14&lt;=$F32,$G32="Завершено",$D32&lt;&gt;"",$F32&lt;&gt;"")</formula>
    </cfRule>
  </conditionalFormatting>
  <conditionalFormatting sqref="AD33">
    <cfRule type="expression" dxfId="1" priority="2263">
      <formula>AND(AD$14&gt;=$D33,AD$14&lt;=$F33,$D33&lt;&gt;"",$F33&lt;&gt;"")</formula>
    </cfRule>
    <cfRule type="expression" dxfId="2" priority="2264">
      <formula>AND(AD$14&gt;=$D33,AD$14&lt;=$F33,$G33="Завершено",$D33&lt;&gt;"",$F33&lt;&gt;"")</formula>
    </cfRule>
  </conditionalFormatting>
  <conditionalFormatting sqref="AD34">
    <cfRule type="expression" dxfId="1" priority="2383">
      <formula>AND(AD$14&gt;=$D34,AD$14&lt;=$F34,$D34&lt;&gt;"",$F34&lt;&gt;"")</formula>
    </cfRule>
    <cfRule type="expression" dxfId="2" priority="2384">
      <formula>AND(AD$14&gt;=$D34,AD$14&lt;=$F34,$G34="Завершено",$D34&lt;&gt;"",$F34&lt;&gt;"")</formula>
    </cfRule>
  </conditionalFormatting>
  <conditionalFormatting sqref="AD35">
    <cfRule type="expression" dxfId="1" priority="2503">
      <formula>AND(AD$14&gt;=$D35,AD$14&lt;=$F35,$D35&lt;&gt;"",$F35&lt;&gt;"")</formula>
    </cfRule>
    <cfRule type="expression" dxfId="2" priority="2504">
      <formula>AND(AD$14&gt;=$D35,AD$14&lt;=$F35,$G35="Завершено",$D35&lt;&gt;"",$F35&lt;&gt;"")</formula>
    </cfRule>
  </conditionalFormatting>
  <conditionalFormatting sqref="AD36">
    <cfRule type="expression" dxfId="1" priority="2623">
      <formula>AND(AD$14&gt;=$D36,AD$14&lt;=$F36,$D36&lt;&gt;"",$F36&lt;&gt;"")</formula>
    </cfRule>
    <cfRule type="expression" dxfId="2" priority="2624">
      <formula>AND(AD$14&gt;=$D36,AD$14&lt;=$F36,$G36="Завершено",$D36&lt;&gt;"",$F36&lt;&gt;"")</formula>
    </cfRule>
  </conditionalFormatting>
  <conditionalFormatting sqref="AD37">
    <cfRule type="expression" dxfId="1" priority="2743">
      <formula>AND(AD$14&gt;=$D37,AD$14&lt;=$F37,$D37&lt;&gt;"",$F37&lt;&gt;"")</formula>
    </cfRule>
    <cfRule type="expression" dxfId="2" priority="2744">
      <formula>AND(AD$14&gt;=$D37,AD$14&lt;=$F37,$G37="Завершено",$D37&lt;&gt;"",$F37&lt;&gt;"")</formula>
    </cfRule>
  </conditionalFormatting>
  <conditionalFormatting sqref="AD38">
    <cfRule type="expression" dxfId="1" priority="2863">
      <formula>AND(AD$14&gt;=$D38,AD$14&lt;=$F38,$D38&lt;&gt;"",$F38&lt;&gt;"")</formula>
    </cfRule>
    <cfRule type="expression" dxfId="2" priority="2864">
      <formula>AND(AD$14&gt;=$D38,AD$14&lt;=$F38,$G38="Завершено",$D38&lt;&gt;"",$F38&lt;&gt;"")</formula>
    </cfRule>
  </conditionalFormatting>
  <conditionalFormatting sqref="AD39">
    <cfRule type="expression" dxfId="1" priority="2983">
      <formula>AND(AD$14&gt;=$D39,AD$14&lt;=$F39,$D39&lt;&gt;"",$F39&lt;&gt;"")</formula>
    </cfRule>
    <cfRule type="expression" dxfId="2" priority="2984">
      <formula>AND(AD$14&gt;=$D39,AD$14&lt;=$F39,$G39="Завершено",$D39&lt;&gt;"",$F39&lt;&gt;"")</formula>
    </cfRule>
  </conditionalFormatting>
  <conditionalFormatting sqref="AD40">
    <cfRule type="expression" dxfId="1" priority="3103">
      <formula>AND(AD$14&gt;=$D40,AD$14&lt;=$F40,$D40&lt;&gt;"",$F40&lt;&gt;"")</formula>
    </cfRule>
    <cfRule type="expression" dxfId="2" priority="3104">
      <formula>AND(AD$14&gt;=$D40,AD$14&lt;=$F40,$G40="Завершено",$D40&lt;&gt;"",$F40&lt;&gt;"")</formula>
    </cfRule>
  </conditionalFormatting>
  <conditionalFormatting sqref="AD41">
    <cfRule type="expression" dxfId="1" priority="3223">
      <formula>AND(AD$14&gt;=$D41,AD$14&lt;=$F41,$D41&lt;&gt;"",$F41&lt;&gt;"")</formula>
    </cfRule>
    <cfRule type="expression" dxfId="2" priority="3224">
      <formula>AND(AD$14&gt;=$D41,AD$14&lt;=$F41,$G41="Завершено",$D41&lt;&gt;"",$F41&lt;&gt;"")</formula>
    </cfRule>
  </conditionalFormatting>
  <conditionalFormatting sqref="AD42">
    <cfRule type="expression" dxfId="1" priority="3343">
      <formula>AND(AD$14&gt;=$D42,AD$14&lt;=$F42,$D42&lt;&gt;"",$F42&lt;&gt;"")</formula>
    </cfRule>
    <cfRule type="expression" dxfId="2" priority="3344">
      <formula>AND(AD$14&gt;=$D42,AD$14&lt;=$F42,$G42="Завершено",$D42&lt;&gt;"",$F42&lt;&gt;"")</formula>
    </cfRule>
  </conditionalFormatting>
  <conditionalFormatting sqref="AD43">
    <cfRule type="expression" dxfId="1" priority="3463">
      <formula>AND(AD$14&gt;=$D43,AD$14&lt;=$F43,$D43&lt;&gt;"",$F43&lt;&gt;"")</formula>
    </cfRule>
    <cfRule type="expression" dxfId="2" priority="3464">
      <formula>AND(AD$14&gt;=$D43,AD$14&lt;=$F43,$G43="Завершено",$D43&lt;&gt;"",$F43&lt;&gt;"")</formula>
    </cfRule>
  </conditionalFormatting>
  <conditionalFormatting sqref="AD44">
    <cfRule type="expression" dxfId="1" priority="3583">
      <formula>AND(AD$14&gt;=$D44,AD$14&lt;=$F44,$D44&lt;&gt;"",$F44&lt;&gt;"")</formula>
    </cfRule>
    <cfRule type="expression" dxfId="2" priority="3584">
      <formula>AND(AD$14&gt;=$D44,AD$14&lt;=$F44,$G44="Завершено",$D44&lt;&gt;"",$F44&lt;&gt;"")</formula>
    </cfRule>
  </conditionalFormatting>
  <conditionalFormatting sqref="AE14:AE15">
    <cfRule type="expression" dxfId="0" priority="23">
      <formula>AND(AE$14&lt;&gt;"",WEEKDAY(AE$14,2)&gt;5)</formula>
    </cfRule>
  </conditionalFormatting>
  <conditionalFormatting sqref="AE15">
    <cfRule type="expression" dxfId="1" priority="105">
      <formula>AND(AE$14&gt;=$D15,AE$14&lt;=$F15,$D15&lt;&gt;"",$F15&lt;&gt;"")</formula>
    </cfRule>
    <cfRule type="expression" dxfId="2" priority="106">
      <formula>AND(AE$14&gt;=$D15,AE$14&lt;=$F15,$G15="Завершено",$D15&lt;&gt;"",$F15&lt;&gt;"")</formula>
    </cfRule>
  </conditionalFormatting>
  <conditionalFormatting sqref="AE16">
    <cfRule type="expression" dxfId="1" priority="225">
      <formula>AND(AE$14&gt;=$D16,AE$14&lt;=$F16,$D16&lt;&gt;"",$F16&lt;&gt;"")</formula>
    </cfRule>
    <cfRule type="expression" dxfId="2" priority="226">
      <formula>AND(AE$14&gt;=$D16,AE$14&lt;=$F16,$G16="Завершено",$D16&lt;&gt;"",$F16&lt;&gt;"")</formula>
    </cfRule>
  </conditionalFormatting>
  <conditionalFormatting sqref="AE17">
    <cfRule type="expression" dxfId="1" priority="345">
      <formula>AND(AE$14&gt;=$D17,AE$14&lt;=$F17,$D17&lt;&gt;"",$F17&lt;&gt;"")</formula>
    </cfRule>
    <cfRule type="expression" dxfId="2" priority="346">
      <formula>AND(AE$14&gt;=$D17,AE$14&lt;=$F17,$G17="Завершено",$D17&lt;&gt;"",$F17&lt;&gt;"")</formula>
    </cfRule>
  </conditionalFormatting>
  <conditionalFormatting sqref="AE18">
    <cfRule type="expression" dxfId="1" priority="465">
      <formula>AND(AE$14&gt;=$D18,AE$14&lt;=$F18,$D18&lt;&gt;"",$F18&lt;&gt;"")</formula>
    </cfRule>
    <cfRule type="expression" dxfId="2" priority="466">
      <formula>AND(AE$14&gt;=$D18,AE$14&lt;=$F18,$G18="Завершено",$D18&lt;&gt;"",$F18&lt;&gt;"")</formula>
    </cfRule>
  </conditionalFormatting>
  <conditionalFormatting sqref="AE19">
    <cfRule type="expression" dxfId="1" priority="585">
      <formula>AND(AE$14&gt;=$D19,AE$14&lt;=$F19,$D19&lt;&gt;"",$F19&lt;&gt;"")</formula>
    </cfRule>
    <cfRule type="expression" dxfId="2" priority="586">
      <formula>AND(AE$14&gt;=$D19,AE$14&lt;=$F19,$G19="Завершено",$D19&lt;&gt;"",$F19&lt;&gt;"")</formula>
    </cfRule>
  </conditionalFormatting>
  <conditionalFormatting sqref="AE20">
    <cfRule type="expression" dxfId="1" priority="705">
      <formula>AND(AE$14&gt;=$D20,AE$14&lt;=$F20,$D20&lt;&gt;"",$F20&lt;&gt;"")</formula>
    </cfRule>
    <cfRule type="expression" dxfId="2" priority="706">
      <formula>AND(AE$14&gt;=$D20,AE$14&lt;=$F20,$G20="Завершено",$D20&lt;&gt;"",$F20&lt;&gt;"")</formula>
    </cfRule>
  </conditionalFormatting>
  <conditionalFormatting sqref="AE21">
    <cfRule type="expression" dxfId="1" priority="825">
      <formula>AND(AE$14&gt;=$D21,AE$14&lt;=$F21,$D21&lt;&gt;"",$F21&lt;&gt;"")</formula>
    </cfRule>
    <cfRule type="expression" dxfId="2" priority="826">
      <formula>AND(AE$14&gt;=$D21,AE$14&lt;=$F21,$G21="Завершено",$D21&lt;&gt;"",$F21&lt;&gt;"")</formula>
    </cfRule>
  </conditionalFormatting>
  <conditionalFormatting sqref="AE22">
    <cfRule type="expression" dxfId="1" priority="945">
      <formula>AND(AE$14&gt;=$D22,AE$14&lt;=$F22,$D22&lt;&gt;"",$F22&lt;&gt;"")</formula>
    </cfRule>
    <cfRule type="expression" dxfId="2" priority="946">
      <formula>AND(AE$14&gt;=$D22,AE$14&lt;=$F22,$G22="Завершено",$D22&lt;&gt;"",$F22&lt;&gt;"")</formula>
    </cfRule>
  </conditionalFormatting>
  <conditionalFormatting sqref="AE23">
    <cfRule type="expression" dxfId="1" priority="1065">
      <formula>AND(AE$14&gt;=$D23,AE$14&lt;=$F23,$D23&lt;&gt;"",$F23&lt;&gt;"")</formula>
    </cfRule>
    <cfRule type="expression" dxfId="2" priority="1066">
      <formula>AND(AE$14&gt;=$D23,AE$14&lt;=$F23,$G23="Завершено",$D23&lt;&gt;"",$F23&lt;&gt;"")</formula>
    </cfRule>
  </conditionalFormatting>
  <conditionalFormatting sqref="AE24">
    <cfRule type="expression" dxfId="1" priority="1185">
      <formula>AND(AE$14&gt;=$D24,AE$14&lt;=$F24,$D24&lt;&gt;"",$F24&lt;&gt;"")</formula>
    </cfRule>
    <cfRule type="expression" dxfId="2" priority="1186">
      <formula>AND(AE$14&gt;=$D24,AE$14&lt;=$F24,$G24="Завершено",$D24&lt;&gt;"",$F24&lt;&gt;"")</formula>
    </cfRule>
  </conditionalFormatting>
  <conditionalFormatting sqref="AE25">
    <cfRule type="expression" dxfId="1" priority="1305">
      <formula>AND(AE$14&gt;=$D25,AE$14&lt;=$F25,$D25&lt;&gt;"",$F25&lt;&gt;"")</formula>
    </cfRule>
    <cfRule type="expression" dxfId="2" priority="1306">
      <formula>AND(AE$14&gt;=$D25,AE$14&lt;=$F25,$G25="Завершено",$D25&lt;&gt;"",$F25&lt;&gt;"")</formula>
    </cfRule>
  </conditionalFormatting>
  <conditionalFormatting sqref="AE26">
    <cfRule type="expression" dxfId="1" priority="1425">
      <formula>AND(AE$14&gt;=$D26,AE$14&lt;=$F26,$D26&lt;&gt;"",$F26&lt;&gt;"")</formula>
    </cfRule>
    <cfRule type="expression" dxfId="2" priority="1426">
      <formula>AND(AE$14&gt;=$D26,AE$14&lt;=$F26,$G26="Завершено",$D26&lt;&gt;"",$F26&lt;&gt;"")</formula>
    </cfRule>
  </conditionalFormatting>
  <conditionalFormatting sqref="AE27">
    <cfRule type="expression" dxfId="1" priority="1545">
      <formula>AND(AE$14&gt;=$D27,AE$14&lt;=$F27,$D27&lt;&gt;"",$F27&lt;&gt;"")</formula>
    </cfRule>
    <cfRule type="expression" dxfId="2" priority="1546">
      <formula>AND(AE$14&gt;=$D27,AE$14&lt;=$F27,$G27="Завершено",$D27&lt;&gt;"",$F27&lt;&gt;"")</formula>
    </cfRule>
  </conditionalFormatting>
  <conditionalFormatting sqref="AE28">
    <cfRule type="expression" dxfId="1" priority="1665">
      <formula>AND(AE$14&gt;=$D28,AE$14&lt;=$F28,$D28&lt;&gt;"",$F28&lt;&gt;"")</formula>
    </cfRule>
    <cfRule type="expression" dxfId="2" priority="1666">
      <formula>AND(AE$14&gt;=$D28,AE$14&lt;=$F28,$G28="Завершено",$D28&lt;&gt;"",$F28&lt;&gt;"")</formula>
    </cfRule>
  </conditionalFormatting>
  <conditionalFormatting sqref="AE29">
    <cfRule type="expression" dxfId="1" priority="1785">
      <formula>AND(AE$14&gt;=$D29,AE$14&lt;=$F29,$D29&lt;&gt;"",$F29&lt;&gt;"")</formula>
    </cfRule>
    <cfRule type="expression" dxfId="2" priority="1786">
      <formula>AND(AE$14&gt;=$D29,AE$14&lt;=$F29,$G29="Завершено",$D29&lt;&gt;"",$F29&lt;&gt;"")</formula>
    </cfRule>
  </conditionalFormatting>
  <conditionalFormatting sqref="AE30">
    <cfRule type="expression" dxfId="1" priority="1905">
      <formula>AND(AE$14&gt;=$D30,AE$14&lt;=$F30,$D30&lt;&gt;"",$F30&lt;&gt;"")</formula>
    </cfRule>
    <cfRule type="expression" dxfId="2" priority="1906">
      <formula>AND(AE$14&gt;=$D30,AE$14&lt;=$F30,$G30="Завершено",$D30&lt;&gt;"",$F30&lt;&gt;"")</formula>
    </cfRule>
  </conditionalFormatting>
  <conditionalFormatting sqref="AE31">
    <cfRule type="expression" dxfId="1" priority="2025">
      <formula>AND(AE$14&gt;=$D31,AE$14&lt;=$F31,$D31&lt;&gt;"",$F31&lt;&gt;"")</formula>
    </cfRule>
    <cfRule type="expression" dxfId="2" priority="2026">
      <formula>AND(AE$14&gt;=$D31,AE$14&lt;=$F31,$G31="Завершено",$D31&lt;&gt;"",$F31&lt;&gt;"")</formula>
    </cfRule>
  </conditionalFormatting>
  <conditionalFormatting sqref="AE32">
    <cfRule type="expression" dxfId="1" priority="2145">
      <formula>AND(AE$14&gt;=$D32,AE$14&lt;=$F32,$D32&lt;&gt;"",$F32&lt;&gt;"")</formula>
    </cfRule>
    <cfRule type="expression" dxfId="2" priority="2146">
      <formula>AND(AE$14&gt;=$D32,AE$14&lt;=$F32,$G32="Завершено",$D32&lt;&gt;"",$F32&lt;&gt;"")</formula>
    </cfRule>
  </conditionalFormatting>
  <conditionalFormatting sqref="AE33">
    <cfRule type="expression" dxfId="1" priority="2265">
      <formula>AND(AE$14&gt;=$D33,AE$14&lt;=$F33,$D33&lt;&gt;"",$F33&lt;&gt;"")</formula>
    </cfRule>
    <cfRule type="expression" dxfId="2" priority="2266">
      <formula>AND(AE$14&gt;=$D33,AE$14&lt;=$F33,$G33="Завершено",$D33&lt;&gt;"",$F33&lt;&gt;"")</formula>
    </cfRule>
  </conditionalFormatting>
  <conditionalFormatting sqref="AE34">
    <cfRule type="expression" dxfId="1" priority="2385">
      <formula>AND(AE$14&gt;=$D34,AE$14&lt;=$F34,$D34&lt;&gt;"",$F34&lt;&gt;"")</formula>
    </cfRule>
    <cfRule type="expression" dxfId="2" priority="2386">
      <formula>AND(AE$14&gt;=$D34,AE$14&lt;=$F34,$G34="Завершено",$D34&lt;&gt;"",$F34&lt;&gt;"")</formula>
    </cfRule>
  </conditionalFormatting>
  <conditionalFormatting sqref="AE35">
    <cfRule type="expression" dxfId="1" priority="2505">
      <formula>AND(AE$14&gt;=$D35,AE$14&lt;=$F35,$D35&lt;&gt;"",$F35&lt;&gt;"")</formula>
    </cfRule>
    <cfRule type="expression" dxfId="2" priority="2506">
      <formula>AND(AE$14&gt;=$D35,AE$14&lt;=$F35,$G35="Завершено",$D35&lt;&gt;"",$F35&lt;&gt;"")</formula>
    </cfRule>
  </conditionalFormatting>
  <conditionalFormatting sqref="AE36">
    <cfRule type="expression" dxfId="1" priority="2625">
      <formula>AND(AE$14&gt;=$D36,AE$14&lt;=$F36,$D36&lt;&gt;"",$F36&lt;&gt;"")</formula>
    </cfRule>
    <cfRule type="expression" dxfId="2" priority="2626">
      <formula>AND(AE$14&gt;=$D36,AE$14&lt;=$F36,$G36="Завершено",$D36&lt;&gt;"",$F36&lt;&gt;"")</formula>
    </cfRule>
  </conditionalFormatting>
  <conditionalFormatting sqref="AE37">
    <cfRule type="expression" dxfId="1" priority="2745">
      <formula>AND(AE$14&gt;=$D37,AE$14&lt;=$F37,$D37&lt;&gt;"",$F37&lt;&gt;"")</formula>
    </cfRule>
    <cfRule type="expression" dxfId="2" priority="2746">
      <formula>AND(AE$14&gt;=$D37,AE$14&lt;=$F37,$G37="Завершено",$D37&lt;&gt;"",$F37&lt;&gt;"")</formula>
    </cfRule>
  </conditionalFormatting>
  <conditionalFormatting sqref="AE38">
    <cfRule type="expression" dxfId="1" priority="2865">
      <formula>AND(AE$14&gt;=$D38,AE$14&lt;=$F38,$D38&lt;&gt;"",$F38&lt;&gt;"")</formula>
    </cfRule>
    <cfRule type="expression" dxfId="2" priority="2866">
      <formula>AND(AE$14&gt;=$D38,AE$14&lt;=$F38,$G38="Завершено",$D38&lt;&gt;"",$F38&lt;&gt;"")</formula>
    </cfRule>
  </conditionalFormatting>
  <conditionalFormatting sqref="AE39">
    <cfRule type="expression" dxfId="1" priority="2985">
      <formula>AND(AE$14&gt;=$D39,AE$14&lt;=$F39,$D39&lt;&gt;"",$F39&lt;&gt;"")</formula>
    </cfRule>
    <cfRule type="expression" dxfId="2" priority="2986">
      <formula>AND(AE$14&gt;=$D39,AE$14&lt;=$F39,$G39="Завершено",$D39&lt;&gt;"",$F39&lt;&gt;"")</formula>
    </cfRule>
  </conditionalFormatting>
  <conditionalFormatting sqref="AE40">
    <cfRule type="expression" dxfId="1" priority="3105">
      <formula>AND(AE$14&gt;=$D40,AE$14&lt;=$F40,$D40&lt;&gt;"",$F40&lt;&gt;"")</formula>
    </cfRule>
    <cfRule type="expression" dxfId="2" priority="3106">
      <formula>AND(AE$14&gt;=$D40,AE$14&lt;=$F40,$G40="Завершено",$D40&lt;&gt;"",$F40&lt;&gt;"")</formula>
    </cfRule>
  </conditionalFormatting>
  <conditionalFormatting sqref="AE41">
    <cfRule type="expression" dxfId="1" priority="3225">
      <formula>AND(AE$14&gt;=$D41,AE$14&lt;=$F41,$D41&lt;&gt;"",$F41&lt;&gt;"")</formula>
    </cfRule>
    <cfRule type="expression" dxfId="2" priority="3226">
      <formula>AND(AE$14&gt;=$D41,AE$14&lt;=$F41,$G41="Завершено",$D41&lt;&gt;"",$F41&lt;&gt;"")</formula>
    </cfRule>
  </conditionalFormatting>
  <conditionalFormatting sqref="AE42">
    <cfRule type="expression" dxfId="1" priority="3345">
      <formula>AND(AE$14&gt;=$D42,AE$14&lt;=$F42,$D42&lt;&gt;"",$F42&lt;&gt;"")</formula>
    </cfRule>
    <cfRule type="expression" dxfId="2" priority="3346">
      <formula>AND(AE$14&gt;=$D42,AE$14&lt;=$F42,$G42="Завершено",$D42&lt;&gt;"",$F42&lt;&gt;"")</formula>
    </cfRule>
  </conditionalFormatting>
  <conditionalFormatting sqref="AE43">
    <cfRule type="expression" dxfId="1" priority="3465">
      <formula>AND(AE$14&gt;=$D43,AE$14&lt;=$F43,$D43&lt;&gt;"",$F43&lt;&gt;"")</formula>
    </cfRule>
    <cfRule type="expression" dxfId="2" priority="3466">
      <formula>AND(AE$14&gt;=$D43,AE$14&lt;=$F43,$G43="Завершено",$D43&lt;&gt;"",$F43&lt;&gt;"")</formula>
    </cfRule>
  </conditionalFormatting>
  <conditionalFormatting sqref="AE44">
    <cfRule type="expression" dxfId="1" priority="3585">
      <formula>AND(AE$14&gt;=$D44,AE$14&lt;=$F44,$D44&lt;&gt;"",$F44&lt;&gt;"")</formula>
    </cfRule>
    <cfRule type="expression" dxfId="2" priority="3586">
      <formula>AND(AE$14&gt;=$D44,AE$14&lt;=$F44,$G44="Завершено",$D44&lt;&gt;"",$F44&lt;&gt;"")</formula>
    </cfRule>
  </conditionalFormatting>
  <conditionalFormatting sqref="AF14:AF15">
    <cfRule type="expression" dxfId="0" priority="24">
      <formula>AND(AF$14&lt;&gt;"",WEEKDAY(AF$14,2)&gt;5)</formula>
    </cfRule>
  </conditionalFormatting>
  <conditionalFormatting sqref="AF15">
    <cfRule type="expression" dxfId="1" priority="107">
      <formula>AND(AF$14&gt;=$D15,AF$14&lt;=$F15,$D15&lt;&gt;"",$F15&lt;&gt;"")</formula>
    </cfRule>
    <cfRule type="expression" dxfId="2" priority="108">
      <formula>AND(AF$14&gt;=$D15,AF$14&lt;=$F15,$G15="Завершено",$D15&lt;&gt;"",$F15&lt;&gt;"")</formula>
    </cfRule>
  </conditionalFormatting>
  <conditionalFormatting sqref="AF16">
    <cfRule type="expression" dxfId="1" priority="227">
      <formula>AND(AF$14&gt;=$D16,AF$14&lt;=$F16,$D16&lt;&gt;"",$F16&lt;&gt;"")</formula>
    </cfRule>
    <cfRule type="expression" dxfId="2" priority="228">
      <formula>AND(AF$14&gt;=$D16,AF$14&lt;=$F16,$G16="Завершено",$D16&lt;&gt;"",$F16&lt;&gt;"")</formula>
    </cfRule>
  </conditionalFormatting>
  <conditionalFormatting sqref="AF17">
    <cfRule type="expression" dxfId="1" priority="347">
      <formula>AND(AF$14&gt;=$D17,AF$14&lt;=$F17,$D17&lt;&gt;"",$F17&lt;&gt;"")</formula>
    </cfRule>
    <cfRule type="expression" dxfId="2" priority="348">
      <formula>AND(AF$14&gt;=$D17,AF$14&lt;=$F17,$G17="Завершено",$D17&lt;&gt;"",$F17&lt;&gt;"")</formula>
    </cfRule>
  </conditionalFormatting>
  <conditionalFormatting sqref="AF18">
    <cfRule type="expression" dxfId="1" priority="467">
      <formula>AND(AF$14&gt;=$D18,AF$14&lt;=$F18,$D18&lt;&gt;"",$F18&lt;&gt;"")</formula>
    </cfRule>
    <cfRule type="expression" dxfId="2" priority="468">
      <formula>AND(AF$14&gt;=$D18,AF$14&lt;=$F18,$G18="Завершено",$D18&lt;&gt;"",$F18&lt;&gt;"")</formula>
    </cfRule>
  </conditionalFormatting>
  <conditionalFormatting sqref="AF19">
    <cfRule type="expression" dxfId="1" priority="587">
      <formula>AND(AF$14&gt;=$D19,AF$14&lt;=$F19,$D19&lt;&gt;"",$F19&lt;&gt;"")</formula>
    </cfRule>
    <cfRule type="expression" dxfId="2" priority="588">
      <formula>AND(AF$14&gt;=$D19,AF$14&lt;=$F19,$G19="Завершено",$D19&lt;&gt;"",$F19&lt;&gt;"")</formula>
    </cfRule>
  </conditionalFormatting>
  <conditionalFormatting sqref="AF20">
    <cfRule type="expression" dxfId="1" priority="707">
      <formula>AND(AF$14&gt;=$D20,AF$14&lt;=$F20,$D20&lt;&gt;"",$F20&lt;&gt;"")</formula>
    </cfRule>
    <cfRule type="expression" dxfId="2" priority="708">
      <formula>AND(AF$14&gt;=$D20,AF$14&lt;=$F20,$G20="Завершено",$D20&lt;&gt;"",$F20&lt;&gt;"")</formula>
    </cfRule>
  </conditionalFormatting>
  <conditionalFormatting sqref="AF21">
    <cfRule type="expression" dxfId="1" priority="827">
      <formula>AND(AF$14&gt;=$D21,AF$14&lt;=$F21,$D21&lt;&gt;"",$F21&lt;&gt;"")</formula>
    </cfRule>
    <cfRule type="expression" dxfId="2" priority="828">
      <formula>AND(AF$14&gt;=$D21,AF$14&lt;=$F21,$G21="Завершено",$D21&lt;&gt;"",$F21&lt;&gt;"")</formula>
    </cfRule>
  </conditionalFormatting>
  <conditionalFormatting sqref="AF22">
    <cfRule type="expression" dxfId="1" priority="947">
      <formula>AND(AF$14&gt;=$D22,AF$14&lt;=$F22,$D22&lt;&gt;"",$F22&lt;&gt;"")</formula>
    </cfRule>
    <cfRule type="expression" dxfId="2" priority="948">
      <formula>AND(AF$14&gt;=$D22,AF$14&lt;=$F22,$G22="Завершено",$D22&lt;&gt;"",$F22&lt;&gt;"")</formula>
    </cfRule>
  </conditionalFormatting>
  <conditionalFormatting sqref="AF23">
    <cfRule type="expression" dxfId="1" priority="1067">
      <formula>AND(AF$14&gt;=$D23,AF$14&lt;=$F23,$D23&lt;&gt;"",$F23&lt;&gt;"")</formula>
    </cfRule>
    <cfRule type="expression" dxfId="2" priority="1068">
      <formula>AND(AF$14&gt;=$D23,AF$14&lt;=$F23,$G23="Завершено",$D23&lt;&gt;"",$F23&lt;&gt;"")</formula>
    </cfRule>
  </conditionalFormatting>
  <conditionalFormatting sqref="AF24">
    <cfRule type="expression" dxfId="1" priority="1187">
      <formula>AND(AF$14&gt;=$D24,AF$14&lt;=$F24,$D24&lt;&gt;"",$F24&lt;&gt;"")</formula>
    </cfRule>
    <cfRule type="expression" dxfId="2" priority="1188">
      <formula>AND(AF$14&gt;=$D24,AF$14&lt;=$F24,$G24="Завершено",$D24&lt;&gt;"",$F24&lt;&gt;"")</formula>
    </cfRule>
  </conditionalFormatting>
  <conditionalFormatting sqref="AF25">
    <cfRule type="expression" dxfId="1" priority="1307">
      <formula>AND(AF$14&gt;=$D25,AF$14&lt;=$F25,$D25&lt;&gt;"",$F25&lt;&gt;"")</formula>
    </cfRule>
    <cfRule type="expression" dxfId="2" priority="1308">
      <formula>AND(AF$14&gt;=$D25,AF$14&lt;=$F25,$G25="Завершено",$D25&lt;&gt;"",$F25&lt;&gt;"")</formula>
    </cfRule>
  </conditionalFormatting>
  <conditionalFormatting sqref="AF26">
    <cfRule type="expression" dxfId="1" priority="1427">
      <formula>AND(AF$14&gt;=$D26,AF$14&lt;=$F26,$D26&lt;&gt;"",$F26&lt;&gt;"")</formula>
    </cfRule>
    <cfRule type="expression" dxfId="2" priority="1428">
      <formula>AND(AF$14&gt;=$D26,AF$14&lt;=$F26,$G26="Завершено",$D26&lt;&gt;"",$F26&lt;&gt;"")</formula>
    </cfRule>
  </conditionalFormatting>
  <conditionalFormatting sqref="AF27">
    <cfRule type="expression" dxfId="1" priority="1547">
      <formula>AND(AF$14&gt;=$D27,AF$14&lt;=$F27,$D27&lt;&gt;"",$F27&lt;&gt;"")</formula>
    </cfRule>
    <cfRule type="expression" dxfId="2" priority="1548">
      <formula>AND(AF$14&gt;=$D27,AF$14&lt;=$F27,$G27="Завершено",$D27&lt;&gt;"",$F27&lt;&gt;"")</formula>
    </cfRule>
  </conditionalFormatting>
  <conditionalFormatting sqref="AF28">
    <cfRule type="expression" dxfId="1" priority="1667">
      <formula>AND(AF$14&gt;=$D28,AF$14&lt;=$F28,$D28&lt;&gt;"",$F28&lt;&gt;"")</formula>
    </cfRule>
    <cfRule type="expression" dxfId="2" priority="1668">
      <formula>AND(AF$14&gt;=$D28,AF$14&lt;=$F28,$G28="Завершено",$D28&lt;&gt;"",$F28&lt;&gt;"")</formula>
    </cfRule>
  </conditionalFormatting>
  <conditionalFormatting sqref="AF29">
    <cfRule type="expression" dxfId="1" priority="1787">
      <formula>AND(AF$14&gt;=$D29,AF$14&lt;=$F29,$D29&lt;&gt;"",$F29&lt;&gt;"")</formula>
    </cfRule>
    <cfRule type="expression" dxfId="2" priority="1788">
      <formula>AND(AF$14&gt;=$D29,AF$14&lt;=$F29,$G29="Завершено",$D29&lt;&gt;"",$F29&lt;&gt;"")</formula>
    </cfRule>
  </conditionalFormatting>
  <conditionalFormatting sqref="AF30">
    <cfRule type="expression" dxfId="1" priority="1907">
      <formula>AND(AF$14&gt;=$D30,AF$14&lt;=$F30,$D30&lt;&gt;"",$F30&lt;&gt;"")</formula>
    </cfRule>
    <cfRule type="expression" dxfId="2" priority="1908">
      <formula>AND(AF$14&gt;=$D30,AF$14&lt;=$F30,$G30="Завершено",$D30&lt;&gt;"",$F30&lt;&gt;"")</formula>
    </cfRule>
  </conditionalFormatting>
  <conditionalFormatting sqref="AF31">
    <cfRule type="expression" dxfId="1" priority="2027">
      <formula>AND(AF$14&gt;=$D31,AF$14&lt;=$F31,$D31&lt;&gt;"",$F31&lt;&gt;"")</formula>
    </cfRule>
    <cfRule type="expression" dxfId="2" priority="2028">
      <formula>AND(AF$14&gt;=$D31,AF$14&lt;=$F31,$G31="Завершено",$D31&lt;&gt;"",$F31&lt;&gt;"")</formula>
    </cfRule>
  </conditionalFormatting>
  <conditionalFormatting sqref="AF32">
    <cfRule type="expression" dxfId="1" priority="2147">
      <formula>AND(AF$14&gt;=$D32,AF$14&lt;=$F32,$D32&lt;&gt;"",$F32&lt;&gt;"")</formula>
    </cfRule>
    <cfRule type="expression" dxfId="2" priority="2148">
      <formula>AND(AF$14&gt;=$D32,AF$14&lt;=$F32,$G32="Завершено",$D32&lt;&gt;"",$F32&lt;&gt;"")</formula>
    </cfRule>
  </conditionalFormatting>
  <conditionalFormatting sqref="AF33">
    <cfRule type="expression" dxfId="1" priority="2267">
      <formula>AND(AF$14&gt;=$D33,AF$14&lt;=$F33,$D33&lt;&gt;"",$F33&lt;&gt;"")</formula>
    </cfRule>
    <cfRule type="expression" dxfId="2" priority="2268">
      <formula>AND(AF$14&gt;=$D33,AF$14&lt;=$F33,$G33="Завершено",$D33&lt;&gt;"",$F33&lt;&gt;"")</formula>
    </cfRule>
  </conditionalFormatting>
  <conditionalFormatting sqref="AF34">
    <cfRule type="expression" dxfId="1" priority="2387">
      <formula>AND(AF$14&gt;=$D34,AF$14&lt;=$F34,$D34&lt;&gt;"",$F34&lt;&gt;"")</formula>
    </cfRule>
    <cfRule type="expression" dxfId="2" priority="2388">
      <formula>AND(AF$14&gt;=$D34,AF$14&lt;=$F34,$G34="Завершено",$D34&lt;&gt;"",$F34&lt;&gt;"")</formula>
    </cfRule>
  </conditionalFormatting>
  <conditionalFormatting sqref="AF35">
    <cfRule type="expression" dxfId="1" priority="2507">
      <formula>AND(AF$14&gt;=$D35,AF$14&lt;=$F35,$D35&lt;&gt;"",$F35&lt;&gt;"")</formula>
    </cfRule>
    <cfRule type="expression" dxfId="2" priority="2508">
      <formula>AND(AF$14&gt;=$D35,AF$14&lt;=$F35,$G35="Завершено",$D35&lt;&gt;"",$F35&lt;&gt;"")</formula>
    </cfRule>
  </conditionalFormatting>
  <conditionalFormatting sqref="AF36">
    <cfRule type="expression" dxfId="1" priority="2627">
      <formula>AND(AF$14&gt;=$D36,AF$14&lt;=$F36,$D36&lt;&gt;"",$F36&lt;&gt;"")</formula>
    </cfRule>
    <cfRule type="expression" dxfId="2" priority="2628">
      <formula>AND(AF$14&gt;=$D36,AF$14&lt;=$F36,$G36="Завершено",$D36&lt;&gt;"",$F36&lt;&gt;"")</formula>
    </cfRule>
  </conditionalFormatting>
  <conditionalFormatting sqref="AF37">
    <cfRule type="expression" dxfId="1" priority="2747">
      <formula>AND(AF$14&gt;=$D37,AF$14&lt;=$F37,$D37&lt;&gt;"",$F37&lt;&gt;"")</formula>
    </cfRule>
    <cfRule type="expression" dxfId="2" priority="2748">
      <formula>AND(AF$14&gt;=$D37,AF$14&lt;=$F37,$G37="Завершено",$D37&lt;&gt;"",$F37&lt;&gt;"")</formula>
    </cfRule>
  </conditionalFormatting>
  <conditionalFormatting sqref="AF38">
    <cfRule type="expression" dxfId="1" priority="2867">
      <formula>AND(AF$14&gt;=$D38,AF$14&lt;=$F38,$D38&lt;&gt;"",$F38&lt;&gt;"")</formula>
    </cfRule>
    <cfRule type="expression" dxfId="2" priority="2868">
      <formula>AND(AF$14&gt;=$D38,AF$14&lt;=$F38,$G38="Завершено",$D38&lt;&gt;"",$F38&lt;&gt;"")</formula>
    </cfRule>
  </conditionalFormatting>
  <conditionalFormatting sqref="AF39">
    <cfRule type="expression" dxfId="1" priority="2987">
      <formula>AND(AF$14&gt;=$D39,AF$14&lt;=$F39,$D39&lt;&gt;"",$F39&lt;&gt;"")</formula>
    </cfRule>
    <cfRule type="expression" dxfId="2" priority="2988">
      <formula>AND(AF$14&gt;=$D39,AF$14&lt;=$F39,$G39="Завершено",$D39&lt;&gt;"",$F39&lt;&gt;"")</formula>
    </cfRule>
  </conditionalFormatting>
  <conditionalFormatting sqref="AF40">
    <cfRule type="expression" dxfId="1" priority="3107">
      <formula>AND(AF$14&gt;=$D40,AF$14&lt;=$F40,$D40&lt;&gt;"",$F40&lt;&gt;"")</formula>
    </cfRule>
    <cfRule type="expression" dxfId="2" priority="3108">
      <formula>AND(AF$14&gt;=$D40,AF$14&lt;=$F40,$G40="Завершено",$D40&lt;&gt;"",$F40&lt;&gt;"")</formula>
    </cfRule>
  </conditionalFormatting>
  <conditionalFormatting sqref="AF41">
    <cfRule type="expression" dxfId="1" priority="3227">
      <formula>AND(AF$14&gt;=$D41,AF$14&lt;=$F41,$D41&lt;&gt;"",$F41&lt;&gt;"")</formula>
    </cfRule>
    <cfRule type="expression" dxfId="2" priority="3228">
      <formula>AND(AF$14&gt;=$D41,AF$14&lt;=$F41,$G41="Завершено",$D41&lt;&gt;"",$F41&lt;&gt;"")</formula>
    </cfRule>
  </conditionalFormatting>
  <conditionalFormatting sqref="AF42">
    <cfRule type="expression" dxfId="1" priority="3347">
      <formula>AND(AF$14&gt;=$D42,AF$14&lt;=$F42,$D42&lt;&gt;"",$F42&lt;&gt;"")</formula>
    </cfRule>
    <cfRule type="expression" dxfId="2" priority="3348">
      <formula>AND(AF$14&gt;=$D42,AF$14&lt;=$F42,$G42="Завершено",$D42&lt;&gt;"",$F42&lt;&gt;"")</formula>
    </cfRule>
  </conditionalFormatting>
  <conditionalFormatting sqref="AF43">
    <cfRule type="expression" dxfId="1" priority="3467">
      <formula>AND(AF$14&gt;=$D43,AF$14&lt;=$F43,$D43&lt;&gt;"",$F43&lt;&gt;"")</formula>
    </cfRule>
    <cfRule type="expression" dxfId="2" priority="3468">
      <formula>AND(AF$14&gt;=$D43,AF$14&lt;=$F43,$G43="Завершено",$D43&lt;&gt;"",$F43&lt;&gt;"")</formula>
    </cfRule>
  </conditionalFormatting>
  <conditionalFormatting sqref="AF44">
    <cfRule type="expression" dxfId="1" priority="3587">
      <formula>AND(AF$14&gt;=$D44,AF$14&lt;=$F44,$D44&lt;&gt;"",$F44&lt;&gt;"")</formula>
    </cfRule>
    <cfRule type="expression" dxfId="2" priority="3588">
      <formula>AND(AF$14&gt;=$D44,AF$14&lt;=$F44,$G44="Завершено",$D44&lt;&gt;"",$F44&lt;&gt;"")</formula>
    </cfRule>
  </conditionalFormatting>
  <conditionalFormatting sqref="AG14:AG15">
    <cfRule type="expression" dxfId="0" priority="25">
      <formula>AND(AG$14&lt;&gt;"",WEEKDAY(AG$14,2)&gt;5)</formula>
    </cfRule>
  </conditionalFormatting>
  <conditionalFormatting sqref="AG15">
    <cfRule type="expression" dxfId="1" priority="109">
      <formula>AND(AG$14&gt;=$D15,AG$14&lt;=$F15,$D15&lt;&gt;"",$F15&lt;&gt;"")</formula>
    </cfRule>
    <cfRule type="expression" dxfId="2" priority="110">
      <formula>AND(AG$14&gt;=$D15,AG$14&lt;=$F15,$G15="Завершено",$D15&lt;&gt;"",$F15&lt;&gt;"")</formula>
    </cfRule>
  </conditionalFormatting>
  <conditionalFormatting sqref="AG16">
    <cfRule type="expression" dxfId="1" priority="229">
      <formula>AND(AG$14&gt;=$D16,AG$14&lt;=$F16,$D16&lt;&gt;"",$F16&lt;&gt;"")</formula>
    </cfRule>
    <cfRule type="expression" dxfId="2" priority="230">
      <formula>AND(AG$14&gt;=$D16,AG$14&lt;=$F16,$G16="Завершено",$D16&lt;&gt;"",$F16&lt;&gt;"")</formula>
    </cfRule>
  </conditionalFormatting>
  <conditionalFormatting sqref="AG17">
    <cfRule type="expression" dxfId="1" priority="349">
      <formula>AND(AG$14&gt;=$D17,AG$14&lt;=$F17,$D17&lt;&gt;"",$F17&lt;&gt;"")</formula>
    </cfRule>
    <cfRule type="expression" dxfId="2" priority="350">
      <formula>AND(AG$14&gt;=$D17,AG$14&lt;=$F17,$G17="Завершено",$D17&lt;&gt;"",$F17&lt;&gt;"")</formula>
    </cfRule>
  </conditionalFormatting>
  <conditionalFormatting sqref="AG18">
    <cfRule type="expression" dxfId="1" priority="469">
      <formula>AND(AG$14&gt;=$D18,AG$14&lt;=$F18,$D18&lt;&gt;"",$F18&lt;&gt;"")</formula>
    </cfRule>
    <cfRule type="expression" dxfId="2" priority="470">
      <formula>AND(AG$14&gt;=$D18,AG$14&lt;=$F18,$G18="Завершено",$D18&lt;&gt;"",$F18&lt;&gt;"")</formula>
    </cfRule>
  </conditionalFormatting>
  <conditionalFormatting sqref="AG19">
    <cfRule type="expression" dxfId="1" priority="589">
      <formula>AND(AG$14&gt;=$D19,AG$14&lt;=$F19,$D19&lt;&gt;"",$F19&lt;&gt;"")</formula>
    </cfRule>
    <cfRule type="expression" dxfId="2" priority="590">
      <formula>AND(AG$14&gt;=$D19,AG$14&lt;=$F19,$G19="Завершено",$D19&lt;&gt;"",$F19&lt;&gt;"")</formula>
    </cfRule>
  </conditionalFormatting>
  <conditionalFormatting sqref="AG20">
    <cfRule type="expression" dxfId="1" priority="709">
      <formula>AND(AG$14&gt;=$D20,AG$14&lt;=$F20,$D20&lt;&gt;"",$F20&lt;&gt;"")</formula>
    </cfRule>
    <cfRule type="expression" dxfId="2" priority="710">
      <formula>AND(AG$14&gt;=$D20,AG$14&lt;=$F20,$G20="Завершено",$D20&lt;&gt;"",$F20&lt;&gt;"")</formula>
    </cfRule>
  </conditionalFormatting>
  <conditionalFormatting sqref="AG21">
    <cfRule type="expression" dxfId="1" priority="829">
      <formula>AND(AG$14&gt;=$D21,AG$14&lt;=$F21,$D21&lt;&gt;"",$F21&lt;&gt;"")</formula>
    </cfRule>
    <cfRule type="expression" dxfId="2" priority="830">
      <formula>AND(AG$14&gt;=$D21,AG$14&lt;=$F21,$G21="Завершено",$D21&lt;&gt;"",$F21&lt;&gt;"")</formula>
    </cfRule>
  </conditionalFormatting>
  <conditionalFormatting sqref="AG22">
    <cfRule type="expression" dxfId="1" priority="949">
      <formula>AND(AG$14&gt;=$D22,AG$14&lt;=$F22,$D22&lt;&gt;"",$F22&lt;&gt;"")</formula>
    </cfRule>
    <cfRule type="expression" dxfId="2" priority="950">
      <formula>AND(AG$14&gt;=$D22,AG$14&lt;=$F22,$G22="Завершено",$D22&lt;&gt;"",$F22&lt;&gt;"")</formula>
    </cfRule>
  </conditionalFormatting>
  <conditionalFormatting sqref="AG23">
    <cfRule type="expression" dxfId="1" priority="1069">
      <formula>AND(AG$14&gt;=$D23,AG$14&lt;=$F23,$D23&lt;&gt;"",$F23&lt;&gt;"")</formula>
    </cfRule>
    <cfRule type="expression" dxfId="2" priority="1070">
      <formula>AND(AG$14&gt;=$D23,AG$14&lt;=$F23,$G23="Завершено",$D23&lt;&gt;"",$F23&lt;&gt;"")</formula>
    </cfRule>
  </conditionalFormatting>
  <conditionalFormatting sqref="AG24">
    <cfRule type="expression" dxfId="1" priority="1189">
      <formula>AND(AG$14&gt;=$D24,AG$14&lt;=$F24,$D24&lt;&gt;"",$F24&lt;&gt;"")</formula>
    </cfRule>
    <cfRule type="expression" dxfId="2" priority="1190">
      <formula>AND(AG$14&gt;=$D24,AG$14&lt;=$F24,$G24="Завершено",$D24&lt;&gt;"",$F24&lt;&gt;"")</formula>
    </cfRule>
  </conditionalFormatting>
  <conditionalFormatting sqref="AG25">
    <cfRule type="expression" dxfId="1" priority="1309">
      <formula>AND(AG$14&gt;=$D25,AG$14&lt;=$F25,$D25&lt;&gt;"",$F25&lt;&gt;"")</formula>
    </cfRule>
    <cfRule type="expression" dxfId="2" priority="1310">
      <formula>AND(AG$14&gt;=$D25,AG$14&lt;=$F25,$G25="Завершено",$D25&lt;&gt;"",$F25&lt;&gt;"")</formula>
    </cfRule>
  </conditionalFormatting>
  <conditionalFormatting sqref="AG26">
    <cfRule type="expression" dxfId="1" priority="1429">
      <formula>AND(AG$14&gt;=$D26,AG$14&lt;=$F26,$D26&lt;&gt;"",$F26&lt;&gt;"")</formula>
    </cfRule>
    <cfRule type="expression" dxfId="2" priority="1430">
      <formula>AND(AG$14&gt;=$D26,AG$14&lt;=$F26,$G26="Завершено",$D26&lt;&gt;"",$F26&lt;&gt;"")</formula>
    </cfRule>
  </conditionalFormatting>
  <conditionalFormatting sqref="AG27">
    <cfRule type="expression" dxfId="1" priority="1549">
      <formula>AND(AG$14&gt;=$D27,AG$14&lt;=$F27,$D27&lt;&gt;"",$F27&lt;&gt;"")</formula>
    </cfRule>
    <cfRule type="expression" dxfId="2" priority="1550">
      <formula>AND(AG$14&gt;=$D27,AG$14&lt;=$F27,$G27="Завершено",$D27&lt;&gt;"",$F27&lt;&gt;"")</formula>
    </cfRule>
  </conditionalFormatting>
  <conditionalFormatting sqref="AG28">
    <cfRule type="expression" dxfId="1" priority="1669">
      <formula>AND(AG$14&gt;=$D28,AG$14&lt;=$F28,$D28&lt;&gt;"",$F28&lt;&gt;"")</formula>
    </cfRule>
    <cfRule type="expression" dxfId="2" priority="1670">
      <formula>AND(AG$14&gt;=$D28,AG$14&lt;=$F28,$G28="Завершено",$D28&lt;&gt;"",$F28&lt;&gt;"")</formula>
    </cfRule>
  </conditionalFormatting>
  <conditionalFormatting sqref="AG29">
    <cfRule type="expression" dxfId="1" priority="1789">
      <formula>AND(AG$14&gt;=$D29,AG$14&lt;=$F29,$D29&lt;&gt;"",$F29&lt;&gt;"")</formula>
    </cfRule>
    <cfRule type="expression" dxfId="2" priority="1790">
      <formula>AND(AG$14&gt;=$D29,AG$14&lt;=$F29,$G29="Завершено",$D29&lt;&gt;"",$F29&lt;&gt;"")</formula>
    </cfRule>
  </conditionalFormatting>
  <conditionalFormatting sqref="AG30">
    <cfRule type="expression" dxfId="1" priority="1909">
      <formula>AND(AG$14&gt;=$D30,AG$14&lt;=$F30,$D30&lt;&gt;"",$F30&lt;&gt;"")</formula>
    </cfRule>
    <cfRule type="expression" dxfId="2" priority="1910">
      <formula>AND(AG$14&gt;=$D30,AG$14&lt;=$F30,$G30="Завершено",$D30&lt;&gt;"",$F30&lt;&gt;"")</formula>
    </cfRule>
  </conditionalFormatting>
  <conditionalFormatting sqref="AG31">
    <cfRule type="expression" dxfId="1" priority="2029">
      <formula>AND(AG$14&gt;=$D31,AG$14&lt;=$F31,$D31&lt;&gt;"",$F31&lt;&gt;"")</formula>
    </cfRule>
    <cfRule type="expression" dxfId="2" priority="2030">
      <formula>AND(AG$14&gt;=$D31,AG$14&lt;=$F31,$G31="Завершено",$D31&lt;&gt;"",$F31&lt;&gt;"")</formula>
    </cfRule>
  </conditionalFormatting>
  <conditionalFormatting sqref="AG32">
    <cfRule type="expression" dxfId="1" priority="2149">
      <formula>AND(AG$14&gt;=$D32,AG$14&lt;=$F32,$D32&lt;&gt;"",$F32&lt;&gt;"")</formula>
    </cfRule>
    <cfRule type="expression" dxfId="2" priority="2150">
      <formula>AND(AG$14&gt;=$D32,AG$14&lt;=$F32,$G32="Завершено",$D32&lt;&gt;"",$F32&lt;&gt;"")</formula>
    </cfRule>
  </conditionalFormatting>
  <conditionalFormatting sqref="AG33">
    <cfRule type="expression" dxfId="1" priority="2269">
      <formula>AND(AG$14&gt;=$D33,AG$14&lt;=$F33,$D33&lt;&gt;"",$F33&lt;&gt;"")</formula>
    </cfRule>
    <cfRule type="expression" dxfId="2" priority="2270">
      <formula>AND(AG$14&gt;=$D33,AG$14&lt;=$F33,$G33="Завершено",$D33&lt;&gt;"",$F33&lt;&gt;"")</formula>
    </cfRule>
  </conditionalFormatting>
  <conditionalFormatting sqref="AG34">
    <cfRule type="expression" dxfId="1" priority="2389">
      <formula>AND(AG$14&gt;=$D34,AG$14&lt;=$F34,$D34&lt;&gt;"",$F34&lt;&gt;"")</formula>
    </cfRule>
    <cfRule type="expression" dxfId="2" priority="2390">
      <formula>AND(AG$14&gt;=$D34,AG$14&lt;=$F34,$G34="Завершено",$D34&lt;&gt;"",$F34&lt;&gt;"")</formula>
    </cfRule>
  </conditionalFormatting>
  <conditionalFormatting sqref="AG35">
    <cfRule type="expression" dxfId="1" priority="2509">
      <formula>AND(AG$14&gt;=$D35,AG$14&lt;=$F35,$D35&lt;&gt;"",$F35&lt;&gt;"")</formula>
    </cfRule>
    <cfRule type="expression" dxfId="2" priority="2510">
      <formula>AND(AG$14&gt;=$D35,AG$14&lt;=$F35,$G35="Завершено",$D35&lt;&gt;"",$F35&lt;&gt;"")</formula>
    </cfRule>
  </conditionalFormatting>
  <conditionalFormatting sqref="AG36">
    <cfRule type="expression" dxfId="1" priority="2629">
      <formula>AND(AG$14&gt;=$D36,AG$14&lt;=$F36,$D36&lt;&gt;"",$F36&lt;&gt;"")</formula>
    </cfRule>
    <cfRule type="expression" dxfId="2" priority="2630">
      <formula>AND(AG$14&gt;=$D36,AG$14&lt;=$F36,$G36="Завершено",$D36&lt;&gt;"",$F36&lt;&gt;"")</formula>
    </cfRule>
  </conditionalFormatting>
  <conditionalFormatting sqref="AG37">
    <cfRule type="expression" dxfId="1" priority="2749">
      <formula>AND(AG$14&gt;=$D37,AG$14&lt;=$F37,$D37&lt;&gt;"",$F37&lt;&gt;"")</formula>
    </cfRule>
    <cfRule type="expression" dxfId="2" priority="2750">
      <formula>AND(AG$14&gt;=$D37,AG$14&lt;=$F37,$G37="Завершено",$D37&lt;&gt;"",$F37&lt;&gt;"")</formula>
    </cfRule>
  </conditionalFormatting>
  <conditionalFormatting sqref="AG38">
    <cfRule type="expression" dxfId="1" priority="2869">
      <formula>AND(AG$14&gt;=$D38,AG$14&lt;=$F38,$D38&lt;&gt;"",$F38&lt;&gt;"")</formula>
    </cfRule>
    <cfRule type="expression" dxfId="2" priority="2870">
      <formula>AND(AG$14&gt;=$D38,AG$14&lt;=$F38,$G38="Завершено",$D38&lt;&gt;"",$F38&lt;&gt;"")</formula>
    </cfRule>
  </conditionalFormatting>
  <conditionalFormatting sqref="AG39">
    <cfRule type="expression" dxfId="1" priority="2989">
      <formula>AND(AG$14&gt;=$D39,AG$14&lt;=$F39,$D39&lt;&gt;"",$F39&lt;&gt;"")</formula>
    </cfRule>
    <cfRule type="expression" dxfId="2" priority="2990">
      <formula>AND(AG$14&gt;=$D39,AG$14&lt;=$F39,$G39="Завершено",$D39&lt;&gt;"",$F39&lt;&gt;"")</formula>
    </cfRule>
  </conditionalFormatting>
  <conditionalFormatting sqref="AG40">
    <cfRule type="expression" dxfId="1" priority="3109">
      <formula>AND(AG$14&gt;=$D40,AG$14&lt;=$F40,$D40&lt;&gt;"",$F40&lt;&gt;"")</formula>
    </cfRule>
    <cfRule type="expression" dxfId="2" priority="3110">
      <formula>AND(AG$14&gt;=$D40,AG$14&lt;=$F40,$G40="Завершено",$D40&lt;&gt;"",$F40&lt;&gt;"")</formula>
    </cfRule>
  </conditionalFormatting>
  <conditionalFormatting sqref="AG41">
    <cfRule type="expression" dxfId="1" priority="3229">
      <formula>AND(AG$14&gt;=$D41,AG$14&lt;=$F41,$D41&lt;&gt;"",$F41&lt;&gt;"")</formula>
    </cfRule>
    <cfRule type="expression" dxfId="2" priority="3230">
      <formula>AND(AG$14&gt;=$D41,AG$14&lt;=$F41,$G41="Завершено",$D41&lt;&gt;"",$F41&lt;&gt;"")</formula>
    </cfRule>
  </conditionalFormatting>
  <conditionalFormatting sqref="AG42">
    <cfRule type="expression" dxfId="1" priority="3349">
      <formula>AND(AG$14&gt;=$D42,AG$14&lt;=$F42,$D42&lt;&gt;"",$F42&lt;&gt;"")</formula>
    </cfRule>
    <cfRule type="expression" dxfId="2" priority="3350">
      <formula>AND(AG$14&gt;=$D42,AG$14&lt;=$F42,$G42="Завершено",$D42&lt;&gt;"",$F42&lt;&gt;"")</formula>
    </cfRule>
  </conditionalFormatting>
  <conditionalFormatting sqref="AG43">
    <cfRule type="expression" dxfId="1" priority="3469">
      <formula>AND(AG$14&gt;=$D43,AG$14&lt;=$F43,$D43&lt;&gt;"",$F43&lt;&gt;"")</formula>
    </cfRule>
    <cfRule type="expression" dxfId="2" priority="3470">
      <formula>AND(AG$14&gt;=$D43,AG$14&lt;=$F43,$G43="Завершено",$D43&lt;&gt;"",$F43&lt;&gt;"")</formula>
    </cfRule>
  </conditionalFormatting>
  <conditionalFormatting sqref="AG44">
    <cfRule type="expression" dxfId="1" priority="3589">
      <formula>AND(AG$14&gt;=$D44,AG$14&lt;=$F44,$D44&lt;&gt;"",$F44&lt;&gt;"")</formula>
    </cfRule>
    <cfRule type="expression" dxfId="2" priority="3590">
      <formula>AND(AG$14&gt;=$D44,AG$14&lt;=$F44,$G44="Завершено",$D44&lt;&gt;"",$F44&lt;&gt;"")</formula>
    </cfRule>
  </conditionalFormatting>
  <conditionalFormatting sqref="AH14:AH15">
    <cfRule type="expression" dxfId="0" priority="26">
      <formula>AND(AH$14&lt;&gt;"",WEEKDAY(AH$14,2)&gt;5)</formula>
    </cfRule>
  </conditionalFormatting>
  <conditionalFormatting sqref="AH15">
    <cfRule type="expression" dxfId="1" priority="111">
      <formula>AND(AH$14&gt;=$D15,AH$14&lt;=$F15,$D15&lt;&gt;"",$F15&lt;&gt;"")</formula>
    </cfRule>
    <cfRule type="expression" dxfId="2" priority="112">
      <formula>AND(AH$14&gt;=$D15,AH$14&lt;=$F15,$G15="Завершено",$D15&lt;&gt;"",$F15&lt;&gt;"")</formula>
    </cfRule>
  </conditionalFormatting>
  <conditionalFormatting sqref="AH16">
    <cfRule type="expression" dxfId="1" priority="231">
      <formula>AND(AH$14&gt;=$D16,AH$14&lt;=$F16,$D16&lt;&gt;"",$F16&lt;&gt;"")</formula>
    </cfRule>
    <cfRule type="expression" dxfId="2" priority="232">
      <formula>AND(AH$14&gt;=$D16,AH$14&lt;=$F16,$G16="Завершено",$D16&lt;&gt;"",$F16&lt;&gt;"")</formula>
    </cfRule>
  </conditionalFormatting>
  <conditionalFormatting sqref="AH17">
    <cfRule type="expression" dxfId="1" priority="351">
      <formula>AND(AH$14&gt;=$D17,AH$14&lt;=$F17,$D17&lt;&gt;"",$F17&lt;&gt;"")</formula>
    </cfRule>
    <cfRule type="expression" dxfId="2" priority="352">
      <formula>AND(AH$14&gt;=$D17,AH$14&lt;=$F17,$G17="Завершено",$D17&lt;&gt;"",$F17&lt;&gt;"")</formula>
    </cfRule>
  </conditionalFormatting>
  <conditionalFormatting sqref="AH18">
    <cfRule type="expression" dxfId="1" priority="471">
      <formula>AND(AH$14&gt;=$D18,AH$14&lt;=$F18,$D18&lt;&gt;"",$F18&lt;&gt;"")</formula>
    </cfRule>
    <cfRule type="expression" dxfId="2" priority="472">
      <formula>AND(AH$14&gt;=$D18,AH$14&lt;=$F18,$G18="Завершено",$D18&lt;&gt;"",$F18&lt;&gt;"")</formula>
    </cfRule>
  </conditionalFormatting>
  <conditionalFormatting sqref="AH19">
    <cfRule type="expression" dxfId="1" priority="591">
      <formula>AND(AH$14&gt;=$D19,AH$14&lt;=$F19,$D19&lt;&gt;"",$F19&lt;&gt;"")</formula>
    </cfRule>
    <cfRule type="expression" dxfId="2" priority="592">
      <formula>AND(AH$14&gt;=$D19,AH$14&lt;=$F19,$G19="Завершено",$D19&lt;&gt;"",$F19&lt;&gt;"")</formula>
    </cfRule>
  </conditionalFormatting>
  <conditionalFormatting sqref="AH20">
    <cfRule type="expression" dxfId="1" priority="711">
      <formula>AND(AH$14&gt;=$D20,AH$14&lt;=$F20,$D20&lt;&gt;"",$F20&lt;&gt;"")</formula>
    </cfRule>
    <cfRule type="expression" dxfId="2" priority="712">
      <formula>AND(AH$14&gt;=$D20,AH$14&lt;=$F20,$G20="Завершено",$D20&lt;&gt;"",$F20&lt;&gt;"")</formula>
    </cfRule>
  </conditionalFormatting>
  <conditionalFormatting sqref="AH21">
    <cfRule type="expression" dxfId="1" priority="831">
      <formula>AND(AH$14&gt;=$D21,AH$14&lt;=$F21,$D21&lt;&gt;"",$F21&lt;&gt;"")</formula>
    </cfRule>
    <cfRule type="expression" dxfId="2" priority="832">
      <formula>AND(AH$14&gt;=$D21,AH$14&lt;=$F21,$G21="Завершено",$D21&lt;&gt;"",$F21&lt;&gt;"")</formula>
    </cfRule>
  </conditionalFormatting>
  <conditionalFormatting sqref="AH22">
    <cfRule type="expression" dxfId="1" priority="951">
      <formula>AND(AH$14&gt;=$D22,AH$14&lt;=$F22,$D22&lt;&gt;"",$F22&lt;&gt;"")</formula>
    </cfRule>
    <cfRule type="expression" dxfId="2" priority="952">
      <formula>AND(AH$14&gt;=$D22,AH$14&lt;=$F22,$G22="Завершено",$D22&lt;&gt;"",$F22&lt;&gt;"")</formula>
    </cfRule>
  </conditionalFormatting>
  <conditionalFormatting sqref="AH23">
    <cfRule type="expression" dxfId="1" priority="1071">
      <formula>AND(AH$14&gt;=$D23,AH$14&lt;=$F23,$D23&lt;&gt;"",$F23&lt;&gt;"")</formula>
    </cfRule>
    <cfRule type="expression" dxfId="2" priority="1072">
      <formula>AND(AH$14&gt;=$D23,AH$14&lt;=$F23,$G23="Завершено",$D23&lt;&gt;"",$F23&lt;&gt;"")</formula>
    </cfRule>
  </conditionalFormatting>
  <conditionalFormatting sqref="AH24">
    <cfRule type="expression" dxfId="1" priority="1191">
      <formula>AND(AH$14&gt;=$D24,AH$14&lt;=$F24,$D24&lt;&gt;"",$F24&lt;&gt;"")</formula>
    </cfRule>
    <cfRule type="expression" dxfId="2" priority="1192">
      <formula>AND(AH$14&gt;=$D24,AH$14&lt;=$F24,$G24="Завершено",$D24&lt;&gt;"",$F24&lt;&gt;"")</formula>
    </cfRule>
  </conditionalFormatting>
  <conditionalFormatting sqref="AH25">
    <cfRule type="expression" dxfId="1" priority="1311">
      <formula>AND(AH$14&gt;=$D25,AH$14&lt;=$F25,$D25&lt;&gt;"",$F25&lt;&gt;"")</formula>
    </cfRule>
    <cfRule type="expression" dxfId="2" priority="1312">
      <formula>AND(AH$14&gt;=$D25,AH$14&lt;=$F25,$G25="Завершено",$D25&lt;&gt;"",$F25&lt;&gt;"")</formula>
    </cfRule>
  </conditionalFormatting>
  <conditionalFormatting sqref="AH26">
    <cfRule type="expression" dxfId="1" priority="1431">
      <formula>AND(AH$14&gt;=$D26,AH$14&lt;=$F26,$D26&lt;&gt;"",$F26&lt;&gt;"")</formula>
    </cfRule>
    <cfRule type="expression" dxfId="2" priority="1432">
      <formula>AND(AH$14&gt;=$D26,AH$14&lt;=$F26,$G26="Завершено",$D26&lt;&gt;"",$F26&lt;&gt;"")</formula>
    </cfRule>
  </conditionalFormatting>
  <conditionalFormatting sqref="AH27">
    <cfRule type="expression" dxfId="1" priority="1551">
      <formula>AND(AH$14&gt;=$D27,AH$14&lt;=$F27,$D27&lt;&gt;"",$F27&lt;&gt;"")</formula>
    </cfRule>
    <cfRule type="expression" dxfId="2" priority="1552">
      <formula>AND(AH$14&gt;=$D27,AH$14&lt;=$F27,$G27="Завершено",$D27&lt;&gt;"",$F27&lt;&gt;"")</formula>
    </cfRule>
  </conditionalFormatting>
  <conditionalFormatting sqref="AH28">
    <cfRule type="expression" dxfId="1" priority="1671">
      <formula>AND(AH$14&gt;=$D28,AH$14&lt;=$F28,$D28&lt;&gt;"",$F28&lt;&gt;"")</formula>
    </cfRule>
    <cfRule type="expression" dxfId="2" priority="1672">
      <formula>AND(AH$14&gt;=$D28,AH$14&lt;=$F28,$G28="Завершено",$D28&lt;&gt;"",$F28&lt;&gt;"")</formula>
    </cfRule>
  </conditionalFormatting>
  <conditionalFormatting sqref="AH29">
    <cfRule type="expression" dxfId="1" priority="1791">
      <formula>AND(AH$14&gt;=$D29,AH$14&lt;=$F29,$D29&lt;&gt;"",$F29&lt;&gt;"")</formula>
    </cfRule>
    <cfRule type="expression" dxfId="2" priority="1792">
      <formula>AND(AH$14&gt;=$D29,AH$14&lt;=$F29,$G29="Завершено",$D29&lt;&gt;"",$F29&lt;&gt;"")</formula>
    </cfRule>
  </conditionalFormatting>
  <conditionalFormatting sqref="AH30">
    <cfRule type="expression" dxfId="1" priority="1911">
      <formula>AND(AH$14&gt;=$D30,AH$14&lt;=$F30,$D30&lt;&gt;"",$F30&lt;&gt;"")</formula>
    </cfRule>
    <cfRule type="expression" dxfId="2" priority="1912">
      <formula>AND(AH$14&gt;=$D30,AH$14&lt;=$F30,$G30="Завершено",$D30&lt;&gt;"",$F30&lt;&gt;"")</formula>
    </cfRule>
  </conditionalFormatting>
  <conditionalFormatting sqref="AH31">
    <cfRule type="expression" dxfId="1" priority="2031">
      <formula>AND(AH$14&gt;=$D31,AH$14&lt;=$F31,$D31&lt;&gt;"",$F31&lt;&gt;"")</formula>
    </cfRule>
    <cfRule type="expression" dxfId="2" priority="2032">
      <formula>AND(AH$14&gt;=$D31,AH$14&lt;=$F31,$G31="Завершено",$D31&lt;&gt;"",$F31&lt;&gt;"")</formula>
    </cfRule>
  </conditionalFormatting>
  <conditionalFormatting sqref="AH32">
    <cfRule type="expression" dxfId="1" priority="2151">
      <formula>AND(AH$14&gt;=$D32,AH$14&lt;=$F32,$D32&lt;&gt;"",$F32&lt;&gt;"")</formula>
    </cfRule>
    <cfRule type="expression" dxfId="2" priority="2152">
      <formula>AND(AH$14&gt;=$D32,AH$14&lt;=$F32,$G32="Завершено",$D32&lt;&gt;"",$F32&lt;&gt;"")</formula>
    </cfRule>
  </conditionalFormatting>
  <conditionalFormatting sqref="AH33">
    <cfRule type="expression" dxfId="1" priority="2271">
      <formula>AND(AH$14&gt;=$D33,AH$14&lt;=$F33,$D33&lt;&gt;"",$F33&lt;&gt;"")</formula>
    </cfRule>
    <cfRule type="expression" dxfId="2" priority="2272">
      <formula>AND(AH$14&gt;=$D33,AH$14&lt;=$F33,$G33="Завершено",$D33&lt;&gt;"",$F33&lt;&gt;"")</formula>
    </cfRule>
  </conditionalFormatting>
  <conditionalFormatting sqref="AH34">
    <cfRule type="expression" dxfId="1" priority="2391">
      <formula>AND(AH$14&gt;=$D34,AH$14&lt;=$F34,$D34&lt;&gt;"",$F34&lt;&gt;"")</formula>
    </cfRule>
    <cfRule type="expression" dxfId="2" priority="2392">
      <formula>AND(AH$14&gt;=$D34,AH$14&lt;=$F34,$G34="Завершено",$D34&lt;&gt;"",$F34&lt;&gt;"")</formula>
    </cfRule>
  </conditionalFormatting>
  <conditionalFormatting sqref="AH35">
    <cfRule type="expression" dxfId="1" priority="2511">
      <formula>AND(AH$14&gt;=$D35,AH$14&lt;=$F35,$D35&lt;&gt;"",$F35&lt;&gt;"")</formula>
    </cfRule>
    <cfRule type="expression" dxfId="2" priority="2512">
      <formula>AND(AH$14&gt;=$D35,AH$14&lt;=$F35,$G35="Завершено",$D35&lt;&gt;"",$F35&lt;&gt;"")</formula>
    </cfRule>
  </conditionalFormatting>
  <conditionalFormatting sqref="AH36">
    <cfRule type="expression" dxfId="1" priority="2631">
      <formula>AND(AH$14&gt;=$D36,AH$14&lt;=$F36,$D36&lt;&gt;"",$F36&lt;&gt;"")</formula>
    </cfRule>
    <cfRule type="expression" dxfId="2" priority="2632">
      <formula>AND(AH$14&gt;=$D36,AH$14&lt;=$F36,$G36="Завершено",$D36&lt;&gt;"",$F36&lt;&gt;"")</formula>
    </cfRule>
  </conditionalFormatting>
  <conditionalFormatting sqref="AH37">
    <cfRule type="expression" dxfId="1" priority="2751">
      <formula>AND(AH$14&gt;=$D37,AH$14&lt;=$F37,$D37&lt;&gt;"",$F37&lt;&gt;"")</formula>
    </cfRule>
    <cfRule type="expression" dxfId="2" priority="2752">
      <formula>AND(AH$14&gt;=$D37,AH$14&lt;=$F37,$G37="Завершено",$D37&lt;&gt;"",$F37&lt;&gt;"")</formula>
    </cfRule>
  </conditionalFormatting>
  <conditionalFormatting sqref="AH38">
    <cfRule type="expression" dxfId="1" priority="2871">
      <formula>AND(AH$14&gt;=$D38,AH$14&lt;=$F38,$D38&lt;&gt;"",$F38&lt;&gt;"")</formula>
    </cfRule>
    <cfRule type="expression" dxfId="2" priority="2872">
      <formula>AND(AH$14&gt;=$D38,AH$14&lt;=$F38,$G38="Завершено",$D38&lt;&gt;"",$F38&lt;&gt;"")</formula>
    </cfRule>
  </conditionalFormatting>
  <conditionalFormatting sqref="AH39">
    <cfRule type="expression" dxfId="1" priority="2991">
      <formula>AND(AH$14&gt;=$D39,AH$14&lt;=$F39,$D39&lt;&gt;"",$F39&lt;&gt;"")</formula>
    </cfRule>
    <cfRule type="expression" dxfId="2" priority="2992">
      <formula>AND(AH$14&gt;=$D39,AH$14&lt;=$F39,$G39="Завершено",$D39&lt;&gt;"",$F39&lt;&gt;"")</formula>
    </cfRule>
  </conditionalFormatting>
  <conditionalFormatting sqref="AH40">
    <cfRule type="expression" dxfId="1" priority="3111">
      <formula>AND(AH$14&gt;=$D40,AH$14&lt;=$F40,$D40&lt;&gt;"",$F40&lt;&gt;"")</formula>
    </cfRule>
    <cfRule type="expression" dxfId="2" priority="3112">
      <formula>AND(AH$14&gt;=$D40,AH$14&lt;=$F40,$G40="Завершено",$D40&lt;&gt;"",$F40&lt;&gt;"")</formula>
    </cfRule>
  </conditionalFormatting>
  <conditionalFormatting sqref="AH41">
    <cfRule type="expression" dxfId="1" priority="3231">
      <formula>AND(AH$14&gt;=$D41,AH$14&lt;=$F41,$D41&lt;&gt;"",$F41&lt;&gt;"")</formula>
    </cfRule>
    <cfRule type="expression" dxfId="2" priority="3232">
      <formula>AND(AH$14&gt;=$D41,AH$14&lt;=$F41,$G41="Завершено",$D41&lt;&gt;"",$F41&lt;&gt;"")</formula>
    </cfRule>
  </conditionalFormatting>
  <conditionalFormatting sqref="AH42">
    <cfRule type="expression" dxfId="1" priority="3351">
      <formula>AND(AH$14&gt;=$D42,AH$14&lt;=$F42,$D42&lt;&gt;"",$F42&lt;&gt;"")</formula>
    </cfRule>
    <cfRule type="expression" dxfId="2" priority="3352">
      <formula>AND(AH$14&gt;=$D42,AH$14&lt;=$F42,$G42="Завершено",$D42&lt;&gt;"",$F42&lt;&gt;"")</formula>
    </cfRule>
  </conditionalFormatting>
  <conditionalFormatting sqref="AH43">
    <cfRule type="expression" dxfId="1" priority="3471">
      <formula>AND(AH$14&gt;=$D43,AH$14&lt;=$F43,$D43&lt;&gt;"",$F43&lt;&gt;"")</formula>
    </cfRule>
    <cfRule type="expression" dxfId="2" priority="3472">
      <formula>AND(AH$14&gt;=$D43,AH$14&lt;=$F43,$G43="Завершено",$D43&lt;&gt;"",$F43&lt;&gt;"")</formula>
    </cfRule>
  </conditionalFormatting>
  <conditionalFormatting sqref="AH44">
    <cfRule type="expression" dxfId="1" priority="3591">
      <formula>AND(AH$14&gt;=$D44,AH$14&lt;=$F44,$D44&lt;&gt;"",$F44&lt;&gt;"")</formula>
    </cfRule>
    <cfRule type="expression" dxfId="2" priority="3592">
      <formula>AND(AH$14&gt;=$D44,AH$14&lt;=$F44,$G44="Завершено",$D44&lt;&gt;"",$F44&lt;&gt;"")</formula>
    </cfRule>
  </conditionalFormatting>
  <conditionalFormatting sqref="AI14:AI15">
    <cfRule type="expression" dxfId="0" priority="27">
      <formula>AND(AI$14&lt;&gt;"",WEEKDAY(AI$14,2)&gt;5)</formula>
    </cfRule>
  </conditionalFormatting>
  <conditionalFormatting sqref="AI15">
    <cfRule type="expression" dxfId="1" priority="113">
      <formula>AND(AI$14&gt;=$D15,AI$14&lt;=$F15,$D15&lt;&gt;"",$F15&lt;&gt;"")</formula>
    </cfRule>
    <cfRule type="expression" dxfId="2" priority="114">
      <formula>AND(AI$14&gt;=$D15,AI$14&lt;=$F15,$G15="Завершено",$D15&lt;&gt;"",$F15&lt;&gt;"")</formula>
    </cfRule>
  </conditionalFormatting>
  <conditionalFormatting sqref="AI16">
    <cfRule type="expression" dxfId="1" priority="233">
      <formula>AND(AI$14&gt;=$D16,AI$14&lt;=$F16,$D16&lt;&gt;"",$F16&lt;&gt;"")</formula>
    </cfRule>
    <cfRule type="expression" dxfId="2" priority="234">
      <formula>AND(AI$14&gt;=$D16,AI$14&lt;=$F16,$G16="Завершено",$D16&lt;&gt;"",$F16&lt;&gt;"")</formula>
    </cfRule>
  </conditionalFormatting>
  <conditionalFormatting sqref="AI17">
    <cfRule type="expression" dxfId="1" priority="353">
      <formula>AND(AI$14&gt;=$D17,AI$14&lt;=$F17,$D17&lt;&gt;"",$F17&lt;&gt;"")</formula>
    </cfRule>
    <cfRule type="expression" dxfId="2" priority="354">
      <formula>AND(AI$14&gt;=$D17,AI$14&lt;=$F17,$G17="Завершено",$D17&lt;&gt;"",$F17&lt;&gt;"")</formula>
    </cfRule>
  </conditionalFormatting>
  <conditionalFormatting sqref="AI18">
    <cfRule type="expression" dxfId="1" priority="473">
      <formula>AND(AI$14&gt;=$D18,AI$14&lt;=$F18,$D18&lt;&gt;"",$F18&lt;&gt;"")</formula>
    </cfRule>
    <cfRule type="expression" dxfId="2" priority="474">
      <formula>AND(AI$14&gt;=$D18,AI$14&lt;=$F18,$G18="Завершено",$D18&lt;&gt;"",$F18&lt;&gt;"")</formula>
    </cfRule>
  </conditionalFormatting>
  <conditionalFormatting sqref="AI19">
    <cfRule type="expression" dxfId="1" priority="593">
      <formula>AND(AI$14&gt;=$D19,AI$14&lt;=$F19,$D19&lt;&gt;"",$F19&lt;&gt;"")</formula>
    </cfRule>
    <cfRule type="expression" dxfId="2" priority="594">
      <formula>AND(AI$14&gt;=$D19,AI$14&lt;=$F19,$G19="Завершено",$D19&lt;&gt;"",$F19&lt;&gt;"")</formula>
    </cfRule>
  </conditionalFormatting>
  <conditionalFormatting sqref="AI20">
    <cfRule type="expression" dxfId="1" priority="713">
      <formula>AND(AI$14&gt;=$D20,AI$14&lt;=$F20,$D20&lt;&gt;"",$F20&lt;&gt;"")</formula>
    </cfRule>
    <cfRule type="expression" dxfId="2" priority="714">
      <formula>AND(AI$14&gt;=$D20,AI$14&lt;=$F20,$G20="Завершено",$D20&lt;&gt;"",$F20&lt;&gt;"")</formula>
    </cfRule>
  </conditionalFormatting>
  <conditionalFormatting sqref="AI21">
    <cfRule type="expression" dxfId="1" priority="833">
      <formula>AND(AI$14&gt;=$D21,AI$14&lt;=$F21,$D21&lt;&gt;"",$F21&lt;&gt;"")</formula>
    </cfRule>
    <cfRule type="expression" dxfId="2" priority="834">
      <formula>AND(AI$14&gt;=$D21,AI$14&lt;=$F21,$G21="Завершено",$D21&lt;&gt;"",$F21&lt;&gt;"")</formula>
    </cfRule>
  </conditionalFormatting>
  <conditionalFormatting sqref="AI22">
    <cfRule type="expression" dxfId="1" priority="953">
      <formula>AND(AI$14&gt;=$D22,AI$14&lt;=$F22,$D22&lt;&gt;"",$F22&lt;&gt;"")</formula>
    </cfRule>
    <cfRule type="expression" dxfId="2" priority="954">
      <formula>AND(AI$14&gt;=$D22,AI$14&lt;=$F22,$G22="Завершено",$D22&lt;&gt;"",$F22&lt;&gt;"")</formula>
    </cfRule>
  </conditionalFormatting>
  <conditionalFormatting sqref="AI23">
    <cfRule type="expression" dxfId="1" priority="1073">
      <formula>AND(AI$14&gt;=$D23,AI$14&lt;=$F23,$D23&lt;&gt;"",$F23&lt;&gt;"")</formula>
    </cfRule>
    <cfRule type="expression" dxfId="2" priority="1074">
      <formula>AND(AI$14&gt;=$D23,AI$14&lt;=$F23,$G23="Завершено",$D23&lt;&gt;"",$F23&lt;&gt;"")</formula>
    </cfRule>
  </conditionalFormatting>
  <conditionalFormatting sqref="AI24">
    <cfRule type="expression" dxfId="1" priority="1193">
      <formula>AND(AI$14&gt;=$D24,AI$14&lt;=$F24,$D24&lt;&gt;"",$F24&lt;&gt;"")</formula>
    </cfRule>
    <cfRule type="expression" dxfId="2" priority="1194">
      <formula>AND(AI$14&gt;=$D24,AI$14&lt;=$F24,$G24="Завершено",$D24&lt;&gt;"",$F24&lt;&gt;"")</formula>
    </cfRule>
  </conditionalFormatting>
  <conditionalFormatting sqref="AI25">
    <cfRule type="expression" dxfId="1" priority="1313">
      <formula>AND(AI$14&gt;=$D25,AI$14&lt;=$F25,$D25&lt;&gt;"",$F25&lt;&gt;"")</formula>
    </cfRule>
    <cfRule type="expression" dxfId="2" priority="1314">
      <formula>AND(AI$14&gt;=$D25,AI$14&lt;=$F25,$G25="Завершено",$D25&lt;&gt;"",$F25&lt;&gt;"")</formula>
    </cfRule>
  </conditionalFormatting>
  <conditionalFormatting sqref="AI26">
    <cfRule type="expression" dxfId="1" priority="1433">
      <formula>AND(AI$14&gt;=$D26,AI$14&lt;=$F26,$D26&lt;&gt;"",$F26&lt;&gt;"")</formula>
    </cfRule>
    <cfRule type="expression" dxfId="2" priority="1434">
      <formula>AND(AI$14&gt;=$D26,AI$14&lt;=$F26,$G26="Завершено",$D26&lt;&gt;"",$F26&lt;&gt;"")</formula>
    </cfRule>
  </conditionalFormatting>
  <conditionalFormatting sqref="AI27">
    <cfRule type="expression" dxfId="1" priority="1553">
      <formula>AND(AI$14&gt;=$D27,AI$14&lt;=$F27,$D27&lt;&gt;"",$F27&lt;&gt;"")</formula>
    </cfRule>
    <cfRule type="expression" dxfId="2" priority="1554">
      <formula>AND(AI$14&gt;=$D27,AI$14&lt;=$F27,$G27="Завершено",$D27&lt;&gt;"",$F27&lt;&gt;"")</formula>
    </cfRule>
  </conditionalFormatting>
  <conditionalFormatting sqref="AI28">
    <cfRule type="expression" dxfId="1" priority="1673">
      <formula>AND(AI$14&gt;=$D28,AI$14&lt;=$F28,$D28&lt;&gt;"",$F28&lt;&gt;"")</formula>
    </cfRule>
    <cfRule type="expression" dxfId="2" priority="1674">
      <formula>AND(AI$14&gt;=$D28,AI$14&lt;=$F28,$G28="Завершено",$D28&lt;&gt;"",$F28&lt;&gt;"")</formula>
    </cfRule>
  </conditionalFormatting>
  <conditionalFormatting sqref="AI29">
    <cfRule type="expression" dxfId="1" priority="1793">
      <formula>AND(AI$14&gt;=$D29,AI$14&lt;=$F29,$D29&lt;&gt;"",$F29&lt;&gt;"")</formula>
    </cfRule>
    <cfRule type="expression" dxfId="2" priority="1794">
      <formula>AND(AI$14&gt;=$D29,AI$14&lt;=$F29,$G29="Завершено",$D29&lt;&gt;"",$F29&lt;&gt;"")</formula>
    </cfRule>
  </conditionalFormatting>
  <conditionalFormatting sqref="AI30">
    <cfRule type="expression" dxfId="1" priority="1913">
      <formula>AND(AI$14&gt;=$D30,AI$14&lt;=$F30,$D30&lt;&gt;"",$F30&lt;&gt;"")</formula>
    </cfRule>
    <cfRule type="expression" dxfId="2" priority="1914">
      <formula>AND(AI$14&gt;=$D30,AI$14&lt;=$F30,$G30="Завершено",$D30&lt;&gt;"",$F30&lt;&gt;"")</formula>
    </cfRule>
  </conditionalFormatting>
  <conditionalFormatting sqref="AI31">
    <cfRule type="expression" dxfId="1" priority="2033">
      <formula>AND(AI$14&gt;=$D31,AI$14&lt;=$F31,$D31&lt;&gt;"",$F31&lt;&gt;"")</formula>
    </cfRule>
    <cfRule type="expression" dxfId="2" priority="2034">
      <formula>AND(AI$14&gt;=$D31,AI$14&lt;=$F31,$G31="Завершено",$D31&lt;&gt;"",$F31&lt;&gt;"")</formula>
    </cfRule>
  </conditionalFormatting>
  <conditionalFormatting sqref="AI32">
    <cfRule type="expression" dxfId="1" priority="2153">
      <formula>AND(AI$14&gt;=$D32,AI$14&lt;=$F32,$D32&lt;&gt;"",$F32&lt;&gt;"")</formula>
    </cfRule>
    <cfRule type="expression" dxfId="2" priority="2154">
      <formula>AND(AI$14&gt;=$D32,AI$14&lt;=$F32,$G32="Завершено",$D32&lt;&gt;"",$F32&lt;&gt;"")</formula>
    </cfRule>
  </conditionalFormatting>
  <conditionalFormatting sqref="AI33">
    <cfRule type="expression" dxfId="1" priority="2273">
      <formula>AND(AI$14&gt;=$D33,AI$14&lt;=$F33,$D33&lt;&gt;"",$F33&lt;&gt;"")</formula>
    </cfRule>
    <cfRule type="expression" dxfId="2" priority="2274">
      <formula>AND(AI$14&gt;=$D33,AI$14&lt;=$F33,$G33="Завершено",$D33&lt;&gt;"",$F33&lt;&gt;"")</formula>
    </cfRule>
  </conditionalFormatting>
  <conditionalFormatting sqref="AI34">
    <cfRule type="expression" dxfId="1" priority="2393">
      <formula>AND(AI$14&gt;=$D34,AI$14&lt;=$F34,$D34&lt;&gt;"",$F34&lt;&gt;"")</formula>
    </cfRule>
    <cfRule type="expression" dxfId="2" priority="2394">
      <formula>AND(AI$14&gt;=$D34,AI$14&lt;=$F34,$G34="Завершено",$D34&lt;&gt;"",$F34&lt;&gt;"")</formula>
    </cfRule>
  </conditionalFormatting>
  <conditionalFormatting sqref="AI35">
    <cfRule type="expression" dxfId="1" priority="2513">
      <formula>AND(AI$14&gt;=$D35,AI$14&lt;=$F35,$D35&lt;&gt;"",$F35&lt;&gt;"")</formula>
    </cfRule>
    <cfRule type="expression" dxfId="2" priority="2514">
      <formula>AND(AI$14&gt;=$D35,AI$14&lt;=$F35,$G35="Завершено",$D35&lt;&gt;"",$F35&lt;&gt;"")</formula>
    </cfRule>
  </conditionalFormatting>
  <conditionalFormatting sqref="AI36">
    <cfRule type="expression" dxfId="1" priority="2633">
      <formula>AND(AI$14&gt;=$D36,AI$14&lt;=$F36,$D36&lt;&gt;"",$F36&lt;&gt;"")</formula>
    </cfRule>
    <cfRule type="expression" dxfId="2" priority="2634">
      <formula>AND(AI$14&gt;=$D36,AI$14&lt;=$F36,$G36="Завершено",$D36&lt;&gt;"",$F36&lt;&gt;"")</formula>
    </cfRule>
  </conditionalFormatting>
  <conditionalFormatting sqref="AI37">
    <cfRule type="expression" dxfId="1" priority="2753">
      <formula>AND(AI$14&gt;=$D37,AI$14&lt;=$F37,$D37&lt;&gt;"",$F37&lt;&gt;"")</formula>
    </cfRule>
    <cfRule type="expression" dxfId="2" priority="2754">
      <formula>AND(AI$14&gt;=$D37,AI$14&lt;=$F37,$G37="Завершено",$D37&lt;&gt;"",$F37&lt;&gt;"")</formula>
    </cfRule>
  </conditionalFormatting>
  <conditionalFormatting sqref="AI38">
    <cfRule type="expression" dxfId="1" priority="2873">
      <formula>AND(AI$14&gt;=$D38,AI$14&lt;=$F38,$D38&lt;&gt;"",$F38&lt;&gt;"")</formula>
    </cfRule>
    <cfRule type="expression" dxfId="2" priority="2874">
      <formula>AND(AI$14&gt;=$D38,AI$14&lt;=$F38,$G38="Завершено",$D38&lt;&gt;"",$F38&lt;&gt;"")</formula>
    </cfRule>
  </conditionalFormatting>
  <conditionalFormatting sqref="AI39">
    <cfRule type="expression" dxfId="1" priority="2993">
      <formula>AND(AI$14&gt;=$D39,AI$14&lt;=$F39,$D39&lt;&gt;"",$F39&lt;&gt;"")</formula>
    </cfRule>
    <cfRule type="expression" dxfId="2" priority="2994">
      <formula>AND(AI$14&gt;=$D39,AI$14&lt;=$F39,$G39="Завершено",$D39&lt;&gt;"",$F39&lt;&gt;"")</formula>
    </cfRule>
  </conditionalFormatting>
  <conditionalFormatting sqref="AI40">
    <cfRule type="expression" dxfId="1" priority="3113">
      <formula>AND(AI$14&gt;=$D40,AI$14&lt;=$F40,$D40&lt;&gt;"",$F40&lt;&gt;"")</formula>
    </cfRule>
    <cfRule type="expression" dxfId="2" priority="3114">
      <formula>AND(AI$14&gt;=$D40,AI$14&lt;=$F40,$G40="Завершено",$D40&lt;&gt;"",$F40&lt;&gt;"")</formula>
    </cfRule>
  </conditionalFormatting>
  <conditionalFormatting sqref="AI41">
    <cfRule type="expression" dxfId="1" priority="3233">
      <formula>AND(AI$14&gt;=$D41,AI$14&lt;=$F41,$D41&lt;&gt;"",$F41&lt;&gt;"")</formula>
    </cfRule>
    <cfRule type="expression" dxfId="2" priority="3234">
      <formula>AND(AI$14&gt;=$D41,AI$14&lt;=$F41,$G41="Завершено",$D41&lt;&gt;"",$F41&lt;&gt;"")</formula>
    </cfRule>
  </conditionalFormatting>
  <conditionalFormatting sqref="AI42">
    <cfRule type="expression" dxfId="1" priority="3353">
      <formula>AND(AI$14&gt;=$D42,AI$14&lt;=$F42,$D42&lt;&gt;"",$F42&lt;&gt;"")</formula>
    </cfRule>
    <cfRule type="expression" dxfId="2" priority="3354">
      <formula>AND(AI$14&gt;=$D42,AI$14&lt;=$F42,$G42="Завершено",$D42&lt;&gt;"",$F42&lt;&gt;"")</formula>
    </cfRule>
  </conditionalFormatting>
  <conditionalFormatting sqref="AI43">
    <cfRule type="expression" dxfId="1" priority="3473">
      <formula>AND(AI$14&gt;=$D43,AI$14&lt;=$F43,$D43&lt;&gt;"",$F43&lt;&gt;"")</formula>
    </cfRule>
    <cfRule type="expression" dxfId="2" priority="3474">
      <formula>AND(AI$14&gt;=$D43,AI$14&lt;=$F43,$G43="Завершено",$D43&lt;&gt;"",$F43&lt;&gt;"")</formula>
    </cfRule>
  </conditionalFormatting>
  <conditionalFormatting sqref="AI44">
    <cfRule type="expression" dxfId="1" priority="3593">
      <formula>AND(AI$14&gt;=$D44,AI$14&lt;=$F44,$D44&lt;&gt;"",$F44&lt;&gt;"")</formula>
    </cfRule>
    <cfRule type="expression" dxfId="2" priority="3594">
      <formula>AND(AI$14&gt;=$D44,AI$14&lt;=$F44,$G44="Завершено",$D44&lt;&gt;"",$F44&lt;&gt;"")</formula>
    </cfRule>
  </conditionalFormatting>
  <conditionalFormatting sqref="AJ14:AJ15">
    <cfRule type="expression" dxfId="0" priority="28">
      <formula>AND(AJ$14&lt;&gt;"",WEEKDAY(AJ$14,2)&gt;5)</formula>
    </cfRule>
  </conditionalFormatting>
  <conditionalFormatting sqref="AJ15">
    <cfRule type="expression" dxfId="1" priority="115">
      <formula>AND(AJ$14&gt;=$D15,AJ$14&lt;=$F15,$D15&lt;&gt;"",$F15&lt;&gt;"")</formula>
    </cfRule>
    <cfRule type="expression" dxfId="2" priority="116">
      <formula>AND(AJ$14&gt;=$D15,AJ$14&lt;=$F15,$G15="Завершено",$D15&lt;&gt;"",$F15&lt;&gt;"")</formula>
    </cfRule>
  </conditionalFormatting>
  <conditionalFormatting sqref="AJ16">
    <cfRule type="expression" dxfId="1" priority="235">
      <formula>AND(AJ$14&gt;=$D16,AJ$14&lt;=$F16,$D16&lt;&gt;"",$F16&lt;&gt;"")</formula>
    </cfRule>
    <cfRule type="expression" dxfId="2" priority="236">
      <formula>AND(AJ$14&gt;=$D16,AJ$14&lt;=$F16,$G16="Завершено",$D16&lt;&gt;"",$F16&lt;&gt;"")</formula>
    </cfRule>
  </conditionalFormatting>
  <conditionalFormatting sqref="AJ17">
    <cfRule type="expression" dxfId="1" priority="355">
      <formula>AND(AJ$14&gt;=$D17,AJ$14&lt;=$F17,$D17&lt;&gt;"",$F17&lt;&gt;"")</formula>
    </cfRule>
    <cfRule type="expression" dxfId="2" priority="356">
      <formula>AND(AJ$14&gt;=$D17,AJ$14&lt;=$F17,$G17="Завершено",$D17&lt;&gt;"",$F17&lt;&gt;"")</formula>
    </cfRule>
  </conditionalFormatting>
  <conditionalFormatting sqref="AJ18">
    <cfRule type="expression" dxfId="1" priority="475">
      <formula>AND(AJ$14&gt;=$D18,AJ$14&lt;=$F18,$D18&lt;&gt;"",$F18&lt;&gt;"")</formula>
    </cfRule>
    <cfRule type="expression" dxfId="2" priority="476">
      <formula>AND(AJ$14&gt;=$D18,AJ$14&lt;=$F18,$G18="Завершено",$D18&lt;&gt;"",$F18&lt;&gt;"")</formula>
    </cfRule>
  </conditionalFormatting>
  <conditionalFormatting sqref="AJ19">
    <cfRule type="expression" dxfId="1" priority="595">
      <formula>AND(AJ$14&gt;=$D19,AJ$14&lt;=$F19,$D19&lt;&gt;"",$F19&lt;&gt;"")</formula>
    </cfRule>
    <cfRule type="expression" dxfId="2" priority="596">
      <formula>AND(AJ$14&gt;=$D19,AJ$14&lt;=$F19,$G19="Завершено",$D19&lt;&gt;"",$F19&lt;&gt;"")</formula>
    </cfRule>
  </conditionalFormatting>
  <conditionalFormatting sqref="AJ20">
    <cfRule type="expression" dxfId="1" priority="715">
      <formula>AND(AJ$14&gt;=$D20,AJ$14&lt;=$F20,$D20&lt;&gt;"",$F20&lt;&gt;"")</formula>
    </cfRule>
    <cfRule type="expression" dxfId="2" priority="716">
      <formula>AND(AJ$14&gt;=$D20,AJ$14&lt;=$F20,$G20="Завершено",$D20&lt;&gt;"",$F20&lt;&gt;"")</formula>
    </cfRule>
  </conditionalFormatting>
  <conditionalFormatting sqref="AJ21">
    <cfRule type="expression" dxfId="1" priority="835">
      <formula>AND(AJ$14&gt;=$D21,AJ$14&lt;=$F21,$D21&lt;&gt;"",$F21&lt;&gt;"")</formula>
    </cfRule>
    <cfRule type="expression" dxfId="2" priority="836">
      <formula>AND(AJ$14&gt;=$D21,AJ$14&lt;=$F21,$G21="Завершено",$D21&lt;&gt;"",$F21&lt;&gt;"")</formula>
    </cfRule>
  </conditionalFormatting>
  <conditionalFormatting sqref="AJ22">
    <cfRule type="expression" dxfId="1" priority="955">
      <formula>AND(AJ$14&gt;=$D22,AJ$14&lt;=$F22,$D22&lt;&gt;"",$F22&lt;&gt;"")</formula>
    </cfRule>
    <cfRule type="expression" dxfId="2" priority="956">
      <formula>AND(AJ$14&gt;=$D22,AJ$14&lt;=$F22,$G22="Завершено",$D22&lt;&gt;"",$F22&lt;&gt;"")</formula>
    </cfRule>
  </conditionalFormatting>
  <conditionalFormatting sqref="AJ23">
    <cfRule type="expression" dxfId="1" priority="1075">
      <formula>AND(AJ$14&gt;=$D23,AJ$14&lt;=$F23,$D23&lt;&gt;"",$F23&lt;&gt;"")</formula>
    </cfRule>
    <cfRule type="expression" dxfId="2" priority="1076">
      <formula>AND(AJ$14&gt;=$D23,AJ$14&lt;=$F23,$G23="Завершено",$D23&lt;&gt;"",$F23&lt;&gt;"")</formula>
    </cfRule>
  </conditionalFormatting>
  <conditionalFormatting sqref="AJ24">
    <cfRule type="expression" dxfId="1" priority="1195">
      <formula>AND(AJ$14&gt;=$D24,AJ$14&lt;=$F24,$D24&lt;&gt;"",$F24&lt;&gt;"")</formula>
    </cfRule>
    <cfRule type="expression" dxfId="2" priority="1196">
      <formula>AND(AJ$14&gt;=$D24,AJ$14&lt;=$F24,$G24="Завершено",$D24&lt;&gt;"",$F24&lt;&gt;"")</formula>
    </cfRule>
  </conditionalFormatting>
  <conditionalFormatting sqref="AJ25">
    <cfRule type="expression" dxfId="1" priority="1315">
      <formula>AND(AJ$14&gt;=$D25,AJ$14&lt;=$F25,$D25&lt;&gt;"",$F25&lt;&gt;"")</formula>
    </cfRule>
    <cfRule type="expression" dxfId="2" priority="1316">
      <formula>AND(AJ$14&gt;=$D25,AJ$14&lt;=$F25,$G25="Завершено",$D25&lt;&gt;"",$F25&lt;&gt;"")</formula>
    </cfRule>
  </conditionalFormatting>
  <conditionalFormatting sqref="AJ26">
    <cfRule type="expression" dxfId="1" priority="1435">
      <formula>AND(AJ$14&gt;=$D26,AJ$14&lt;=$F26,$D26&lt;&gt;"",$F26&lt;&gt;"")</formula>
    </cfRule>
    <cfRule type="expression" dxfId="2" priority="1436">
      <formula>AND(AJ$14&gt;=$D26,AJ$14&lt;=$F26,$G26="Завершено",$D26&lt;&gt;"",$F26&lt;&gt;"")</formula>
    </cfRule>
  </conditionalFormatting>
  <conditionalFormatting sqref="AJ27">
    <cfRule type="expression" dxfId="1" priority="1555">
      <formula>AND(AJ$14&gt;=$D27,AJ$14&lt;=$F27,$D27&lt;&gt;"",$F27&lt;&gt;"")</formula>
    </cfRule>
    <cfRule type="expression" dxfId="2" priority="1556">
      <formula>AND(AJ$14&gt;=$D27,AJ$14&lt;=$F27,$G27="Завершено",$D27&lt;&gt;"",$F27&lt;&gt;"")</formula>
    </cfRule>
  </conditionalFormatting>
  <conditionalFormatting sqref="AJ28">
    <cfRule type="expression" dxfId="1" priority="1675">
      <formula>AND(AJ$14&gt;=$D28,AJ$14&lt;=$F28,$D28&lt;&gt;"",$F28&lt;&gt;"")</formula>
    </cfRule>
    <cfRule type="expression" dxfId="2" priority="1676">
      <formula>AND(AJ$14&gt;=$D28,AJ$14&lt;=$F28,$G28="Завершено",$D28&lt;&gt;"",$F28&lt;&gt;"")</formula>
    </cfRule>
  </conditionalFormatting>
  <conditionalFormatting sqref="AJ29">
    <cfRule type="expression" dxfId="1" priority="1795">
      <formula>AND(AJ$14&gt;=$D29,AJ$14&lt;=$F29,$D29&lt;&gt;"",$F29&lt;&gt;"")</formula>
    </cfRule>
    <cfRule type="expression" dxfId="2" priority="1796">
      <formula>AND(AJ$14&gt;=$D29,AJ$14&lt;=$F29,$G29="Завершено",$D29&lt;&gt;"",$F29&lt;&gt;"")</formula>
    </cfRule>
  </conditionalFormatting>
  <conditionalFormatting sqref="AJ30">
    <cfRule type="expression" dxfId="1" priority="1915">
      <formula>AND(AJ$14&gt;=$D30,AJ$14&lt;=$F30,$D30&lt;&gt;"",$F30&lt;&gt;"")</formula>
    </cfRule>
    <cfRule type="expression" dxfId="2" priority="1916">
      <formula>AND(AJ$14&gt;=$D30,AJ$14&lt;=$F30,$G30="Завершено",$D30&lt;&gt;"",$F30&lt;&gt;"")</formula>
    </cfRule>
  </conditionalFormatting>
  <conditionalFormatting sqref="AJ31">
    <cfRule type="expression" dxfId="1" priority="2035">
      <formula>AND(AJ$14&gt;=$D31,AJ$14&lt;=$F31,$D31&lt;&gt;"",$F31&lt;&gt;"")</formula>
    </cfRule>
    <cfRule type="expression" dxfId="2" priority="2036">
      <formula>AND(AJ$14&gt;=$D31,AJ$14&lt;=$F31,$G31="Завершено",$D31&lt;&gt;"",$F31&lt;&gt;"")</formula>
    </cfRule>
  </conditionalFormatting>
  <conditionalFormatting sqref="AJ32">
    <cfRule type="expression" dxfId="1" priority="2155">
      <formula>AND(AJ$14&gt;=$D32,AJ$14&lt;=$F32,$D32&lt;&gt;"",$F32&lt;&gt;"")</formula>
    </cfRule>
    <cfRule type="expression" dxfId="2" priority="2156">
      <formula>AND(AJ$14&gt;=$D32,AJ$14&lt;=$F32,$G32="Завершено",$D32&lt;&gt;"",$F32&lt;&gt;"")</formula>
    </cfRule>
  </conditionalFormatting>
  <conditionalFormatting sqref="AJ33">
    <cfRule type="expression" dxfId="1" priority="2275">
      <formula>AND(AJ$14&gt;=$D33,AJ$14&lt;=$F33,$D33&lt;&gt;"",$F33&lt;&gt;"")</formula>
    </cfRule>
    <cfRule type="expression" dxfId="2" priority="2276">
      <formula>AND(AJ$14&gt;=$D33,AJ$14&lt;=$F33,$G33="Завершено",$D33&lt;&gt;"",$F33&lt;&gt;"")</formula>
    </cfRule>
  </conditionalFormatting>
  <conditionalFormatting sqref="AJ34">
    <cfRule type="expression" dxfId="1" priority="2395">
      <formula>AND(AJ$14&gt;=$D34,AJ$14&lt;=$F34,$D34&lt;&gt;"",$F34&lt;&gt;"")</formula>
    </cfRule>
    <cfRule type="expression" dxfId="2" priority="2396">
      <formula>AND(AJ$14&gt;=$D34,AJ$14&lt;=$F34,$G34="Завершено",$D34&lt;&gt;"",$F34&lt;&gt;"")</formula>
    </cfRule>
  </conditionalFormatting>
  <conditionalFormatting sqref="AJ35">
    <cfRule type="expression" dxfId="1" priority="2515">
      <formula>AND(AJ$14&gt;=$D35,AJ$14&lt;=$F35,$D35&lt;&gt;"",$F35&lt;&gt;"")</formula>
    </cfRule>
    <cfRule type="expression" dxfId="2" priority="2516">
      <formula>AND(AJ$14&gt;=$D35,AJ$14&lt;=$F35,$G35="Завершено",$D35&lt;&gt;"",$F35&lt;&gt;"")</formula>
    </cfRule>
  </conditionalFormatting>
  <conditionalFormatting sqref="AJ36">
    <cfRule type="expression" dxfId="1" priority="2635">
      <formula>AND(AJ$14&gt;=$D36,AJ$14&lt;=$F36,$D36&lt;&gt;"",$F36&lt;&gt;"")</formula>
    </cfRule>
    <cfRule type="expression" dxfId="2" priority="2636">
      <formula>AND(AJ$14&gt;=$D36,AJ$14&lt;=$F36,$G36="Завершено",$D36&lt;&gt;"",$F36&lt;&gt;"")</formula>
    </cfRule>
  </conditionalFormatting>
  <conditionalFormatting sqref="AJ37">
    <cfRule type="expression" dxfId="1" priority="2755">
      <formula>AND(AJ$14&gt;=$D37,AJ$14&lt;=$F37,$D37&lt;&gt;"",$F37&lt;&gt;"")</formula>
    </cfRule>
    <cfRule type="expression" dxfId="2" priority="2756">
      <formula>AND(AJ$14&gt;=$D37,AJ$14&lt;=$F37,$G37="Завершено",$D37&lt;&gt;"",$F37&lt;&gt;"")</formula>
    </cfRule>
  </conditionalFormatting>
  <conditionalFormatting sqref="AJ38">
    <cfRule type="expression" dxfId="1" priority="2875">
      <formula>AND(AJ$14&gt;=$D38,AJ$14&lt;=$F38,$D38&lt;&gt;"",$F38&lt;&gt;"")</formula>
    </cfRule>
    <cfRule type="expression" dxfId="2" priority="2876">
      <formula>AND(AJ$14&gt;=$D38,AJ$14&lt;=$F38,$G38="Завершено",$D38&lt;&gt;"",$F38&lt;&gt;"")</formula>
    </cfRule>
  </conditionalFormatting>
  <conditionalFormatting sqref="AJ39">
    <cfRule type="expression" dxfId="1" priority="2995">
      <formula>AND(AJ$14&gt;=$D39,AJ$14&lt;=$F39,$D39&lt;&gt;"",$F39&lt;&gt;"")</formula>
    </cfRule>
    <cfRule type="expression" dxfId="2" priority="2996">
      <formula>AND(AJ$14&gt;=$D39,AJ$14&lt;=$F39,$G39="Завершено",$D39&lt;&gt;"",$F39&lt;&gt;"")</formula>
    </cfRule>
  </conditionalFormatting>
  <conditionalFormatting sqref="AJ40">
    <cfRule type="expression" dxfId="1" priority="3115">
      <formula>AND(AJ$14&gt;=$D40,AJ$14&lt;=$F40,$D40&lt;&gt;"",$F40&lt;&gt;"")</formula>
    </cfRule>
    <cfRule type="expression" dxfId="2" priority="3116">
      <formula>AND(AJ$14&gt;=$D40,AJ$14&lt;=$F40,$G40="Завершено",$D40&lt;&gt;"",$F40&lt;&gt;"")</formula>
    </cfRule>
  </conditionalFormatting>
  <conditionalFormatting sqref="AJ41">
    <cfRule type="expression" dxfId="1" priority="3235">
      <formula>AND(AJ$14&gt;=$D41,AJ$14&lt;=$F41,$D41&lt;&gt;"",$F41&lt;&gt;"")</formula>
    </cfRule>
    <cfRule type="expression" dxfId="2" priority="3236">
      <formula>AND(AJ$14&gt;=$D41,AJ$14&lt;=$F41,$G41="Завершено",$D41&lt;&gt;"",$F41&lt;&gt;"")</formula>
    </cfRule>
  </conditionalFormatting>
  <conditionalFormatting sqref="AJ42">
    <cfRule type="expression" dxfId="1" priority="3355">
      <formula>AND(AJ$14&gt;=$D42,AJ$14&lt;=$F42,$D42&lt;&gt;"",$F42&lt;&gt;"")</formula>
    </cfRule>
    <cfRule type="expression" dxfId="2" priority="3356">
      <formula>AND(AJ$14&gt;=$D42,AJ$14&lt;=$F42,$G42="Завершено",$D42&lt;&gt;"",$F42&lt;&gt;"")</formula>
    </cfRule>
  </conditionalFormatting>
  <conditionalFormatting sqref="AJ43">
    <cfRule type="expression" dxfId="1" priority="3475">
      <formula>AND(AJ$14&gt;=$D43,AJ$14&lt;=$F43,$D43&lt;&gt;"",$F43&lt;&gt;"")</formula>
    </cfRule>
    <cfRule type="expression" dxfId="2" priority="3476">
      <formula>AND(AJ$14&gt;=$D43,AJ$14&lt;=$F43,$G43="Завершено",$D43&lt;&gt;"",$F43&lt;&gt;"")</formula>
    </cfRule>
  </conditionalFormatting>
  <conditionalFormatting sqref="AJ44">
    <cfRule type="expression" dxfId="1" priority="3595">
      <formula>AND(AJ$14&gt;=$D44,AJ$14&lt;=$F44,$D44&lt;&gt;"",$F44&lt;&gt;"")</formula>
    </cfRule>
    <cfRule type="expression" dxfId="2" priority="3596">
      <formula>AND(AJ$14&gt;=$D44,AJ$14&lt;=$F44,$G44="Завершено",$D44&lt;&gt;"",$F44&lt;&gt;"")</formula>
    </cfRule>
  </conditionalFormatting>
  <conditionalFormatting sqref="AK14:AK15">
    <cfRule type="expression" dxfId="0" priority="29">
      <formula>AND(AK$14&lt;&gt;"",WEEKDAY(AK$14,2)&gt;5)</formula>
    </cfRule>
  </conditionalFormatting>
  <conditionalFormatting sqref="AK15">
    <cfRule type="expression" dxfId="1" priority="117">
      <formula>AND(AK$14&gt;=$D15,AK$14&lt;=$F15,$D15&lt;&gt;"",$F15&lt;&gt;"")</formula>
    </cfRule>
    <cfRule type="expression" dxfId="2" priority="118">
      <formula>AND(AK$14&gt;=$D15,AK$14&lt;=$F15,$G15="Завершено",$D15&lt;&gt;"",$F15&lt;&gt;"")</formula>
    </cfRule>
  </conditionalFormatting>
  <conditionalFormatting sqref="AK16">
    <cfRule type="expression" dxfId="1" priority="237">
      <formula>AND(AK$14&gt;=$D16,AK$14&lt;=$F16,$D16&lt;&gt;"",$F16&lt;&gt;"")</formula>
    </cfRule>
    <cfRule type="expression" dxfId="2" priority="238">
      <formula>AND(AK$14&gt;=$D16,AK$14&lt;=$F16,$G16="Завершено",$D16&lt;&gt;"",$F16&lt;&gt;"")</formula>
    </cfRule>
  </conditionalFormatting>
  <conditionalFormatting sqref="AK17">
    <cfRule type="expression" dxfId="1" priority="357">
      <formula>AND(AK$14&gt;=$D17,AK$14&lt;=$F17,$D17&lt;&gt;"",$F17&lt;&gt;"")</formula>
    </cfRule>
    <cfRule type="expression" dxfId="2" priority="358">
      <formula>AND(AK$14&gt;=$D17,AK$14&lt;=$F17,$G17="Завершено",$D17&lt;&gt;"",$F17&lt;&gt;"")</formula>
    </cfRule>
  </conditionalFormatting>
  <conditionalFormatting sqref="AK18">
    <cfRule type="expression" dxfId="1" priority="477">
      <formula>AND(AK$14&gt;=$D18,AK$14&lt;=$F18,$D18&lt;&gt;"",$F18&lt;&gt;"")</formula>
    </cfRule>
    <cfRule type="expression" dxfId="2" priority="478">
      <formula>AND(AK$14&gt;=$D18,AK$14&lt;=$F18,$G18="Завершено",$D18&lt;&gt;"",$F18&lt;&gt;"")</formula>
    </cfRule>
  </conditionalFormatting>
  <conditionalFormatting sqref="AK19">
    <cfRule type="expression" dxfId="1" priority="597">
      <formula>AND(AK$14&gt;=$D19,AK$14&lt;=$F19,$D19&lt;&gt;"",$F19&lt;&gt;"")</formula>
    </cfRule>
    <cfRule type="expression" dxfId="2" priority="598">
      <formula>AND(AK$14&gt;=$D19,AK$14&lt;=$F19,$G19="Завершено",$D19&lt;&gt;"",$F19&lt;&gt;"")</formula>
    </cfRule>
  </conditionalFormatting>
  <conditionalFormatting sqref="AK20">
    <cfRule type="expression" dxfId="1" priority="717">
      <formula>AND(AK$14&gt;=$D20,AK$14&lt;=$F20,$D20&lt;&gt;"",$F20&lt;&gt;"")</formula>
    </cfRule>
    <cfRule type="expression" dxfId="2" priority="718">
      <formula>AND(AK$14&gt;=$D20,AK$14&lt;=$F20,$G20="Завершено",$D20&lt;&gt;"",$F20&lt;&gt;"")</formula>
    </cfRule>
  </conditionalFormatting>
  <conditionalFormatting sqref="AK21">
    <cfRule type="expression" dxfId="1" priority="837">
      <formula>AND(AK$14&gt;=$D21,AK$14&lt;=$F21,$D21&lt;&gt;"",$F21&lt;&gt;"")</formula>
    </cfRule>
    <cfRule type="expression" dxfId="2" priority="838">
      <formula>AND(AK$14&gt;=$D21,AK$14&lt;=$F21,$G21="Завершено",$D21&lt;&gt;"",$F21&lt;&gt;"")</formula>
    </cfRule>
  </conditionalFormatting>
  <conditionalFormatting sqref="AK22">
    <cfRule type="expression" dxfId="1" priority="957">
      <formula>AND(AK$14&gt;=$D22,AK$14&lt;=$F22,$D22&lt;&gt;"",$F22&lt;&gt;"")</formula>
    </cfRule>
    <cfRule type="expression" dxfId="2" priority="958">
      <formula>AND(AK$14&gt;=$D22,AK$14&lt;=$F22,$G22="Завершено",$D22&lt;&gt;"",$F22&lt;&gt;"")</formula>
    </cfRule>
  </conditionalFormatting>
  <conditionalFormatting sqref="AK23">
    <cfRule type="expression" dxfId="1" priority="1077">
      <formula>AND(AK$14&gt;=$D23,AK$14&lt;=$F23,$D23&lt;&gt;"",$F23&lt;&gt;"")</formula>
    </cfRule>
    <cfRule type="expression" dxfId="2" priority="1078">
      <formula>AND(AK$14&gt;=$D23,AK$14&lt;=$F23,$G23="Завершено",$D23&lt;&gt;"",$F23&lt;&gt;"")</formula>
    </cfRule>
  </conditionalFormatting>
  <conditionalFormatting sqref="AK24">
    <cfRule type="expression" dxfId="1" priority="1197">
      <formula>AND(AK$14&gt;=$D24,AK$14&lt;=$F24,$D24&lt;&gt;"",$F24&lt;&gt;"")</formula>
    </cfRule>
    <cfRule type="expression" dxfId="2" priority="1198">
      <formula>AND(AK$14&gt;=$D24,AK$14&lt;=$F24,$G24="Завершено",$D24&lt;&gt;"",$F24&lt;&gt;"")</formula>
    </cfRule>
  </conditionalFormatting>
  <conditionalFormatting sqref="AK25">
    <cfRule type="expression" dxfId="1" priority="1317">
      <formula>AND(AK$14&gt;=$D25,AK$14&lt;=$F25,$D25&lt;&gt;"",$F25&lt;&gt;"")</formula>
    </cfRule>
    <cfRule type="expression" dxfId="2" priority="1318">
      <formula>AND(AK$14&gt;=$D25,AK$14&lt;=$F25,$G25="Завершено",$D25&lt;&gt;"",$F25&lt;&gt;"")</formula>
    </cfRule>
  </conditionalFormatting>
  <conditionalFormatting sqref="AK26">
    <cfRule type="expression" dxfId="1" priority="1437">
      <formula>AND(AK$14&gt;=$D26,AK$14&lt;=$F26,$D26&lt;&gt;"",$F26&lt;&gt;"")</formula>
    </cfRule>
    <cfRule type="expression" dxfId="2" priority="1438">
      <formula>AND(AK$14&gt;=$D26,AK$14&lt;=$F26,$G26="Завершено",$D26&lt;&gt;"",$F26&lt;&gt;"")</formula>
    </cfRule>
  </conditionalFormatting>
  <conditionalFormatting sqref="AK27">
    <cfRule type="expression" dxfId="1" priority="1557">
      <formula>AND(AK$14&gt;=$D27,AK$14&lt;=$F27,$D27&lt;&gt;"",$F27&lt;&gt;"")</formula>
    </cfRule>
    <cfRule type="expression" dxfId="2" priority="1558">
      <formula>AND(AK$14&gt;=$D27,AK$14&lt;=$F27,$G27="Завершено",$D27&lt;&gt;"",$F27&lt;&gt;"")</formula>
    </cfRule>
  </conditionalFormatting>
  <conditionalFormatting sqref="AK28">
    <cfRule type="expression" dxfId="1" priority="1677">
      <formula>AND(AK$14&gt;=$D28,AK$14&lt;=$F28,$D28&lt;&gt;"",$F28&lt;&gt;"")</formula>
    </cfRule>
    <cfRule type="expression" dxfId="2" priority="1678">
      <formula>AND(AK$14&gt;=$D28,AK$14&lt;=$F28,$G28="Завершено",$D28&lt;&gt;"",$F28&lt;&gt;"")</formula>
    </cfRule>
  </conditionalFormatting>
  <conditionalFormatting sqref="AK29">
    <cfRule type="expression" dxfId="1" priority="1797">
      <formula>AND(AK$14&gt;=$D29,AK$14&lt;=$F29,$D29&lt;&gt;"",$F29&lt;&gt;"")</formula>
    </cfRule>
    <cfRule type="expression" dxfId="2" priority="1798">
      <formula>AND(AK$14&gt;=$D29,AK$14&lt;=$F29,$G29="Завершено",$D29&lt;&gt;"",$F29&lt;&gt;"")</formula>
    </cfRule>
  </conditionalFormatting>
  <conditionalFormatting sqref="AK30">
    <cfRule type="expression" dxfId="1" priority="1917">
      <formula>AND(AK$14&gt;=$D30,AK$14&lt;=$F30,$D30&lt;&gt;"",$F30&lt;&gt;"")</formula>
    </cfRule>
    <cfRule type="expression" dxfId="2" priority="1918">
      <formula>AND(AK$14&gt;=$D30,AK$14&lt;=$F30,$G30="Завершено",$D30&lt;&gt;"",$F30&lt;&gt;"")</formula>
    </cfRule>
  </conditionalFormatting>
  <conditionalFormatting sqref="AK31">
    <cfRule type="expression" dxfId="1" priority="2037">
      <formula>AND(AK$14&gt;=$D31,AK$14&lt;=$F31,$D31&lt;&gt;"",$F31&lt;&gt;"")</formula>
    </cfRule>
    <cfRule type="expression" dxfId="2" priority="2038">
      <formula>AND(AK$14&gt;=$D31,AK$14&lt;=$F31,$G31="Завершено",$D31&lt;&gt;"",$F31&lt;&gt;"")</formula>
    </cfRule>
  </conditionalFormatting>
  <conditionalFormatting sqref="AK32">
    <cfRule type="expression" dxfId="1" priority="2157">
      <formula>AND(AK$14&gt;=$D32,AK$14&lt;=$F32,$D32&lt;&gt;"",$F32&lt;&gt;"")</formula>
    </cfRule>
    <cfRule type="expression" dxfId="2" priority="2158">
      <formula>AND(AK$14&gt;=$D32,AK$14&lt;=$F32,$G32="Завершено",$D32&lt;&gt;"",$F32&lt;&gt;"")</formula>
    </cfRule>
  </conditionalFormatting>
  <conditionalFormatting sqref="AK33">
    <cfRule type="expression" dxfId="1" priority="2277">
      <formula>AND(AK$14&gt;=$D33,AK$14&lt;=$F33,$D33&lt;&gt;"",$F33&lt;&gt;"")</formula>
    </cfRule>
    <cfRule type="expression" dxfId="2" priority="2278">
      <formula>AND(AK$14&gt;=$D33,AK$14&lt;=$F33,$G33="Завершено",$D33&lt;&gt;"",$F33&lt;&gt;"")</formula>
    </cfRule>
  </conditionalFormatting>
  <conditionalFormatting sqref="AK34">
    <cfRule type="expression" dxfId="1" priority="2397">
      <formula>AND(AK$14&gt;=$D34,AK$14&lt;=$F34,$D34&lt;&gt;"",$F34&lt;&gt;"")</formula>
    </cfRule>
    <cfRule type="expression" dxfId="2" priority="2398">
      <formula>AND(AK$14&gt;=$D34,AK$14&lt;=$F34,$G34="Завершено",$D34&lt;&gt;"",$F34&lt;&gt;"")</formula>
    </cfRule>
  </conditionalFormatting>
  <conditionalFormatting sqref="AK35">
    <cfRule type="expression" dxfId="1" priority="2517">
      <formula>AND(AK$14&gt;=$D35,AK$14&lt;=$F35,$D35&lt;&gt;"",$F35&lt;&gt;"")</formula>
    </cfRule>
    <cfRule type="expression" dxfId="2" priority="2518">
      <formula>AND(AK$14&gt;=$D35,AK$14&lt;=$F35,$G35="Завершено",$D35&lt;&gt;"",$F35&lt;&gt;"")</formula>
    </cfRule>
  </conditionalFormatting>
  <conditionalFormatting sqref="AK36">
    <cfRule type="expression" dxfId="1" priority="2637">
      <formula>AND(AK$14&gt;=$D36,AK$14&lt;=$F36,$D36&lt;&gt;"",$F36&lt;&gt;"")</formula>
    </cfRule>
    <cfRule type="expression" dxfId="2" priority="2638">
      <formula>AND(AK$14&gt;=$D36,AK$14&lt;=$F36,$G36="Завершено",$D36&lt;&gt;"",$F36&lt;&gt;"")</formula>
    </cfRule>
  </conditionalFormatting>
  <conditionalFormatting sqref="AK37">
    <cfRule type="expression" dxfId="1" priority="2757">
      <formula>AND(AK$14&gt;=$D37,AK$14&lt;=$F37,$D37&lt;&gt;"",$F37&lt;&gt;"")</formula>
    </cfRule>
    <cfRule type="expression" dxfId="2" priority="2758">
      <formula>AND(AK$14&gt;=$D37,AK$14&lt;=$F37,$G37="Завершено",$D37&lt;&gt;"",$F37&lt;&gt;"")</formula>
    </cfRule>
  </conditionalFormatting>
  <conditionalFormatting sqref="AK38">
    <cfRule type="expression" dxfId="1" priority="2877">
      <formula>AND(AK$14&gt;=$D38,AK$14&lt;=$F38,$D38&lt;&gt;"",$F38&lt;&gt;"")</formula>
    </cfRule>
    <cfRule type="expression" dxfId="2" priority="2878">
      <formula>AND(AK$14&gt;=$D38,AK$14&lt;=$F38,$G38="Завершено",$D38&lt;&gt;"",$F38&lt;&gt;"")</formula>
    </cfRule>
  </conditionalFormatting>
  <conditionalFormatting sqref="AK39">
    <cfRule type="expression" dxfId="1" priority="2997">
      <formula>AND(AK$14&gt;=$D39,AK$14&lt;=$F39,$D39&lt;&gt;"",$F39&lt;&gt;"")</formula>
    </cfRule>
    <cfRule type="expression" dxfId="2" priority="2998">
      <formula>AND(AK$14&gt;=$D39,AK$14&lt;=$F39,$G39="Завершено",$D39&lt;&gt;"",$F39&lt;&gt;"")</formula>
    </cfRule>
  </conditionalFormatting>
  <conditionalFormatting sqref="AK40">
    <cfRule type="expression" dxfId="1" priority="3117">
      <formula>AND(AK$14&gt;=$D40,AK$14&lt;=$F40,$D40&lt;&gt;"",$F40&lt;&gt;"")</formula>
    </cfRule>
    <cfRule type="expression" dxfId="2" priority="3118">
      <formula>AND(AK$14&gt;=$D40,AK$14&lt;=$F40,$G40="Завершено",$D40&lt;&gt;"",$F40&lt;&gt;"")</formula>
    </cfRule>
  </conditionalFormatting>
  <conditionalFormatting sqref="AK41">
    <cfRule type="expression" dxfId="1" priority="3237">
      <formula>AND(AK$14&gt;=$D41,AK$14&lt;=$F41,$D41&lt;&gt;"",$F41&lt;&gt;"")</formula>
    </cfRule>
    <cfRule type="expression" dxfId="2" priority="3238">
      <formula>AND(AK$14&gt;=$D41,AK$14&lt;=$F41,$G41="Завершено",$D41&lt;&gt;"",$F41&lt;&gt;"")</formula>
    </cfRule>
  </conditionalFormatting>
  <conditionalFormatting sqref="AK42">
    <cfRule type="expression" dxfId="1" priority="3357">
      <formula>AND(AK$14&gt;=$D42,AK$14&lt;=$F42,$D42&lt;&gt;"",$F42&lt;&gt;"")</formula>
    </cfRule>
    <cfRule type="expression" dxfId="2" priority="3358">
      <formula>AND(AK$14&gt;=$D42,AK$14&lt;=$F42,$G42="Завершено",$D42&lt;&gt;"",$F42&lt;&gt;"")</formula>
    </cfRule>
  </conditionalFormatting>
  <conditionalFormatting sqref="AK43">
    <cfRule type="expression" dxfId="1" priority="3477">
      <formula>AND(AK$14&gt;=$D43,AK$14&lt;=$F43,$D43&lt;&gt;"",$F43&lt;&gt;"")</formula>
    </cfRule>
    <cfRule type="expression" dxfId="2" priority="3478">
      <formula>AND(AK$14&gt;=$D43,AK$14&lt;=$F43,$G43="Завершено",$D43&lt;&gt;"",$F43&lt;&gt;"")</formula>
    </cfRule>
  </conditionalFormatting>
  <conditionalFormatting sqref="AK44">
    <cfRule type="expression" dxfId="1" priority="3597">
      <formula>AND(AK$14&gt;=$D44,AK$14&lt;=$F44,$D44&lt;&gt;"",$F44&lt;&gt;"")</formula>
    </cfRule>
    <cfRule type="expression" dxfId="2" priority="3598">
      <formula>AND(AK$14&gt;=$D44,AK$14&lt;=$F44,$G44="Завершено",$D44&lt;&gt;"",$F44&lt;&gt;"")</formula>
    </cfRule>
  </conditionalFormatting>
  <conditionalFormatting sqref="AL14:AL15">
    <cfRule type="expression" dxfId="0" priority="30">
      <formula>AND(AL$14&lt;&gt;"",WEEKDAY(AL$14,2)&gt;5)</formula>
    </cfRule>
  </conditionalFormatting>
  <conditionalFormatting sqref="AL15">
    <cfRule type="expression" dxfId="1" priority="119">
      <formula>AND(AL$14&gt;=$D15,AL$14&lt;=$F15,$D15&lt;&gt;"",$F15&lt;&gt;"")</formula>
    </cfRule>
    <cfRule type="expression" dxfId="2" priority="120">
      <formula>AND(AL$14&gt;=$D15,AL$14&lt;=$F15,$G15="Завершено",$D15&lt;&gt;"",$F15&lt;&gt;"")</formula>
    </cfRule>
  </conditionalFormatting>
  <conditionalFormatting sqref="AL16">
    <cfRule type="expression" dxfId="1" priority="239">
      <formula>AND(AL$14&gt;=$D16,AL$14&lt;=$F16,$D16&lt;&gt;"",$F16&lt;&gt;"")</formula>
    </cfRule>
    <cfRule type="expression" dxfId="2" priority="240">
      <formula>AND(AL$14&gt;=$D16,AL$14&lt;=$F16,$G16="Завершено",$D16&lt;&gt;"",$F16&lt;&gt;"")</formula>
    </cfRule>
  </conditionalFormatting>
  <conditionalFormatting sqref="AL17">
    <cfRule type="expression" dxfId="1" priority="359">
      <formula>AND(AL$14&gt;=$D17,AL$14&lt;=$F17,$D17&lt;&gt;"",$F17&lt;&gt;"")</formula>
    </cfRule>
    <cfRule type="expression" dxfId="2" priority="360">
      <formula>AND(AL$14&gt;=$D17,AL$14&lt;=$F17,$G17="Завершено",$D17&lt;&gt;"",$F17&lt;&gt;"")</formula>
    </cfRule>
  </conditionalFormatting>
  <conditionalFormatting sqref="AL18">
    <cfRule type="expression" dxfId="1" priority="479">
      <formula>AND(AL$14&gt;=$D18,AL$14&lt;=$F18,$D18&lt;&gt;"",$F18&lt;&gt;"")</formula>
    </cfRule>
    <cfRule type="expression" dxfId="2" priority="480">
      <formula>AND(AL$14&gt;=$D18,AL$14&lt;=$F18,$G18="Завершено",$D18&lt;&gt;"",$F18&lt;&gt;"")</formula>
    </cfRule>
  </conditionalFormatting>
  <conditionalFormatting sqref="AL19">
    <cfRule type="expression" dxfId="1" priority="599">
      <formula>AND(AL$14&gt;=$D19,AL$14&lt;=$F19,$D19&lt;&gt;"",$F19&lt;&gt;"")</formula>
    </cfRule>
    <cfRule type="expression" dxfId="2" priority="600">
      <formula>AND(AL$14&gt;=$D19,AL$14&lt;=$F19,$G19="Завершено",$D19&lt;&gt;"",$F19&lt;&gt;"")</formula>
    </cfRule>
  </conditionalFormatting>
  <conditionalFormatting sqref="AL20">
    <cfRule type="expression" dxfId="1" priority="719">
      <formula>AND(AL$14&gt;=$D20,AL$14&lt;=$F20,$D20&lt;&gt;"",$F20&lt;&gt;"")</formula>
    </cfRule>
    <cfRule type="expression" dxfId="2" priority="720">
      <formula>AND(AL$14&gt;=$D20,AL$14&lt;=$F20,$G20="Завершено",$D20&lt;&gt;"",$F20&lt;&gt;"")</formula>
    </cfRule>
  </conditionalFormatting>
  <conditionalFormatting sqref="AL21">
    <cfRule type="expression" dxfId="1" priority="839">
      <formula>AND(AL$14&gt;=$D21,AL$14&lt;=$F21,$D21&lt;&gt;"",$F21&lt;&gt;"")</formula>
    </cfRule>
    <cfRule type="expression" dxfId="2" priority="840">
      <formula>AND(AL$14&gt;=$D21,AL$14&lt;=$F21,$G21="Завершено",$D21&lt;&gt;"",$F21&lt;&gt;"")</formula>
    </cfRule>
  </conditionalFormatting>
  <conditionalFormatting sqref="AL22">
    <cfRule type="expression" dxfId="1" priority="959">
      <formula>AND(AL$14&gt;=$D22,AL$14&lt;=$F22,$D22&lt;&gt;"",$F22&lt;&gt;"")</formula>
    </cfRule>
    <cfRule type="expression" dxfId="2" priority="960">
      <formula>AND(AL$14&gt;=$D22,AL$14&lt;=$F22,$G22="Завершено",$D22&lt;&gt;"",$F22&lt;&gt;"")</formula>
    </cfRule>
  </conditionalFormatting>
  <conditionalFormatting sqref="AL23">
    <cfRule type="expression" dxfId="1" priority="1079">
      <formula>AND(AL$14&gt;=$D23,AL$14&lt;=$F23,$D23&lt;&gt;"",$F23&lt;&gt;"")</formula>
    </cfRule>
    <cfRule type="expression" dxfId="2" priority="1080">
      <formula>AND(AL$14&gt;=$D23,AL$14&lt;=$F23,$G23="Завершено",$D23&lt;&gt;"",$F23&lt;&gt;"")</formula>
    </cfRule>
  </conditionalFormatting>
  <conditionalFormatting sqref="AL24">
    <cfRule type="expression" dxfId="1" priority="1199">
      <formula>AND(AL$14&gt;=$D24,AL$14&lt;=$F24,$D24&lt;&gt;"",$F24&lt;&gt;"")</formula>
    </cfRule>
    <cfRule type="expression" dxfId="2" priority="1200">
      <formula>AND(AL$14&gt;=$D24,AL$14&lt;=$F24,$G24="Завершено",$D24&lt;&gt;"",$F24&lt;&gt;"")</formula>
    </cfRule>
  </conditionalFormatting>
  <conditionalFormatting sqref="AL25">
    <cfRule type="expression" dxfId="1" priority="1319">
      <formula>AND(AL$14&gt;=$D25,AL$14&lt;=$F25,$D25&lt;&gt;"",$F25&lt;&gt;"")</formula>
    </cfRule>
    <cfRule type="expression" dxfId="2" priority="1320">
      <formula>AND(AL$14&gt;=$D25,AL$14&lt;=$F25,$G25="Завершено",$D25&lt;&gt;"",$F25&lt;&gt;"")</formula>
    </cfRule>
  </conditionalFormatting>
  <conditionalFormatting sqref="AL26">
    <cfRule type="expression" dxfId="1" priority="1439">
      <formula>AND(AL$14&gt;=$D26,AL$14&lt;=$F26,$D26&lt;&gt;"",$F26&lt;&gt;"")</formula>
    </cfRule>
    <cfRule type="expression" dxfId="2" priority="1440">
      <formula>AND(AL$14&gt;=$D26,AL$14&lt;=$F26,$G26="Завершено",$D26&lt;&gt;"",$F26&lt;&gt;"")</formula>
    </cfRule>
  </conditionalFormatting>
  <conditionalFormatting sqref="AL27">
    <cfRule type="expression" dxfId="1" priority="1559">
      <formula>AND(AL$14&gt;=$D27,AL$14&lt;=$F27,$D27&lt;&gt;"",$F27&lt;&gt;"")</formula>
    </cfRule>
    <cfRule type="expression" dxfId="2" priority="1560">
      <formula>AND(AL$14&gt;=$D27,AL$14&lt;=$F27,$G27="Завершено",$D27&lt;&gt;"",$F27&lt;&gt;"")</formula>
    </cfRule>
  </conditionalFormatting>
  <conditionalFormatting sqref="AL28">
    <cfRule type="expression" dxfId="1" priority="1679">
      <formula>AND(AL$14&gt;=$D28,AL$14&lt;=$F28,$D28&lt;&gt;"",$F28&lt;&gt;"")</formula>
    </cfRule>
    <cfRule type="expression" dxfId="2" priority="1680">
      <formula>AND(AL$14&gt;=$D28,AL$14&lt;=$F28,$G28="Завершено",$D28&lt;&gt;"",$F28&lt;&gt;"")</formula>
    </cfRule>
  </conditionalFormatting>
  <conditionalFormatting sqref="AL29">
    <cfRule type="expression" dxfId="1" priority="1799">
      <formula>AND(AL$14&gt;=$D29,AL$14&lt;=$F29,$D29&lt;&gt;"",$F29&lt;&gt;"")</formula>
    </cfRule>
    <cfRule type="expression" dxfId="2" priority="1800">
      <formula>AND(AL$14&gt;=$D29,AL$14&lt;=$F29,$G29="Завершено",$D29&lt;&gt;"",$F29&lt;&gt;"")</formula>
    </cfRule>
  </conditionalFormatting>
  <conditionalFormatting sqref="AL30">
    <cfRule type="expression" dxfId="1" priority="1919">
      <formula>AND(AL$14&gt;=$D30,AL$14&lt;=$F30,$D30&lt;&gt;"",$F30&lt;&gt;"")</formula>
    </cfRule>
    <cfRule type="expression" dxfId="2" priority="1920">
      <formula>AND(AL$14&gt;=$D30,AL$14&lt;=$F30,$G30="Завершено",$D30&lt;&gt;"",$F30&lt;&gt;"")</formula>
    </cfRule>
  </conditionalFormatting>
  <conditionalFormatting sqref="AL31">
    <cfRule type="expression" dxfId="1" priority="2039">
      <formula>AND(AL$14&gt;=$D31,AL$14&lt;=$F31,$D31&lt;&gt;"",$F31&lt;&gt;"")</formula>
    </cfRule>
    <cfRule type="expression" dxfId="2" priority="2040">
      <formula>AND(AL$14&gt;=$D31,AL$14&lt;=$F31,$G31="Завершено",$D31&lt;&gt;"",$F31&lt;&gt;"")</formula>
    </cfRule>
  </conditionalFormatting>
  <conditionalFormatting sqref="AL32">
    <cfRule type="expression" dxfId="1" priority="2159">
      <formula>AND(AL$14&gt;=$D32,AL$14&lt;=$F32,$D32&lt;&gt;"",$F32&lt;&gt;"")</formula>
    </cfRule>
    <cfRule type="expression" dxfId="2" priority="2160">
      <formula>AND(AL$14&gt;=$D32,AL$14&lt;=$F32,$G32="Завершено",$D32&lt;&gt;"",$F32&lt;&gt;"")</formula>
    </cfRule>
  </conditionalFormatting>
  <conditionalFormatting sqref="AL33">
    <cfRule type="expression" dxfId="1" priority="2279">
      <formula>AND(AL$14&gt;=$D33,AL$14&lt;=$F33,$D33&lt;&gt;"",$F33&lt;&gt;"")</formula>
    </cfRule>
    <cfRule type="expression" dxfId="2" priority="2280">
      <formula>AND(AL$14&gt;=$D33,AL$14&lt;=$F33,$G33="Завершено",$D33&lt;&gt;"",$F33&lt;&gt;"")</formula>
    </cfRule>
  </conditionalFormatting>
  <conditionalFormatting sqref="AL34">
    <cfRule type="expression" dxfId="1" priority="2399">
      <formula>AND(AL$14&gt;=$D34,AL$14&lt;=$F34,$D34&lt;&gt;"",$F34&lt;&gt;"")</formula>
    </cfRule>
    <cfRule type="expression" dxfId="2" priority="2400">
      <formula>AND(AL$14&gt;=$D34,AL$14&lt;=$F34,$G34="Завершено",$D34&lt;&gt;"",$F34&lt;&gt;"")</formula>
    </cfRule>
  </conditionalFormatting>
  <conditionalFormatting sqref="AL35">
    <cfRule type="expression" dxfId="1" priority="2519">
      <formula>AND(AL$14&gt;=$D35,AL$14&lt;=$F35,$D35&lt;&gt;"",$F35&lt;&gt;"")</formula>
    </cfRule>
    <cfRule type="expression" dxfId="2" priority="2520">
      <formula>AND(AL$14&gt;=$D35,AL$14&lt;=$F35,$G35="Завершено",$D35&lt;&gt;"",$F35&lt;&gt;"")</formula>
    </cfRule>
  </conditionalFormatting>
  <conditionalFormatting sqref="AL36">
    <cfRule type="expression" dxfId="1" priority="2639">
      <formula>AND(AL$14&gt;=$D36,AL$14&lt;=$F36,$D36&lt;&gt;"",$F36&lt;&gt;"")</formula>
    </cfRule>
    <cfRule type="expression" dxfId="2" priority="2640">
      <formula>AND(AL$14&gt;=$D36,AL$14&lt;=$F36,$G36="Завершено",$D36&lt;&gt;"",$F36&lt;&gt;"")</formula>
    </cfRule>
  </conditionalFormatting>
  <conditionalFormatting sqref="AL37">
    <cfRule type="expression" dxfId="1" priority="2759">
      <formula>AND(AL$14&gt;=$D37,AL$14&lt;=$F37,$D37&lt;&gt;"",$F37&lt;&gt;"")</formula>
    </cfRule>
    <cfRule type="expression" dxfId="2" priority="2760">
      <formula>AND(AL$14&gt;=$D37,AL$14&lt;=$F37,$G37="Завершено",$D37&lt;&gt;"",$F37&lt;&gt;"")</formula>
    </cfRule>
  </conditionalFormatting>
  <conditionalFormatting sqref="AL38">
    <cfRule type="expression" dxfId="1" priority="2879">
      <formula>AND(AL$14&gt;=$D38,AL$14&lt;=$F38,$D38&lt;&gt;"",$F38&lt;&gt;"")</formula>
    </cfRule>
    <cfRule type="expression" dxfId="2" priority="2880">
      <formula>AND(AL$14&gt;=$D38,AL$14&lt;=$F38,$G38="Завершено",$D38&lt;&gt;"",$F38&lt;&gt;"")</formula>
    </cfRule>
  </conditionalFormatting>
  <conditionalFormatting sqref="AL39">
    <cfRule type="expression" dxfId="1" priority="2999">
      <formula>AND(AL$14&gt;=$D39,AL$14&lt;=$F39,$D39&lt;&gt;"",$F39&lt;&gt;"")</formula>
    </cfRule>
    <cfRule type="expression" dxfId="2" priority="3000">
      <formula>AND(AL$14&gt;=$D39,AL$14&lt;=$F39,$G39="Завершено",$D39&lt;&gt;"",$F39&lt;&gt;"")</formula>
    </cfRule>
  </conditionalFormatting>
  <conditionalFormatting sqref="AL40">
    <cfRule type="expression" dxfId="1" priority="3119">
      <formula>AND(AL$14&gt;=$D40,AL$14&lt;=$F40,$D40&lt;&gt;"",$F40&lt;&gt;"")</formula>
    </cfRule>
    <cfRule type="expression" dxfId="2" priority="3120">
      <formula>AND(AL$14&gt;=$D40,AL$14&lt;=$F40,$G40="Завершено",$D40&lt;&gt;"",$F40&lt;&gt;"")</formula>
    </cfRule>
  </conditionalFormatting>
  <conditionalFormatting sqref="AL41">
    <cfRule type="expression" dxfId="1" priority="3239">
      <formula>AND(AL$14&gt;=$D41,AL$14&lt;=$F41,$D41&lt;&gt;"",$F41&lt;&gt;"")</formula>
    </cfRule>
    <cfRule type="expression" dxfId="2" priority="3240">
      <formula>AND(AL$14&gt;=$D41,AL$14&lt;=$F41,$G41="Завершено",$D41&lt;&gt;"",$F41&lt;&gt;"")</formula>
    </cfRule>
  </conditionalFormatting>
  <conditionalFormatting sqref="AL42">
    <cfRule type="expression" dxfId="1" priority="3359">
      <formula>AND(AL$14&gt;=$D42,AL$14&lt;=$F42,$D42&lt;&gt;"",$F42&lt;&gt;"")</formula>
    </cfRule>
    <cfRule type="expression" dxfId="2" priority="3360">
      <formula>AND(AL$14&gt;=$D42,AL$14&lt;=$F42,$G42="Завершено",$D42&lt;&gt;"",$F42&lt;&gt;"")</formula>
    </cfRule>
  </conditionalFormatting>
  <conditionalFormatting sqref="AL43">
    <cfRule type="expression" dxfId="1" priority="3479">
      <formula>AND(AL$14&gt;=$D43,AL$14&lt;=$F43,$D43&lt;&gt;"",$F43&lt;&gt;"")</formula>
    </cfRule>
    <cfRule type="expression" dxfId="2" priority="3480">
      <formula>AND(AL$14&gt;=$D43,AL$14&lt;=$F43,$G43="Завершено",$D43&lt;&gt;"",$F43&lt;&gt;"")</formula>
    </cfRule>
  </conditionalFormatting>
  <conditionalFormatting sqref="AL44">
    <cfRule type="expression" dxfId="1" priority="3599">
      <formula>AND(AL$14&gt;=$D44,AL$14&lt;=$F44,$D44&lt;&gt;"",$F44&lt;&gt;"")</formula>
    </cfRule>
    <cfRule type="expression" dxfId="2" priority="3600">
      <formula>AND(AL$14&gt;=$D44,AL$14&lt;=$F44,$G44="Завершено",$D44&lt;&gt;"",$F44&lt;&gt;"")</formula>
    </cfRule>
  </conditionalFormatting>
  <conditionalFormatting sqref="AM14:AM15">
    <cfRule type="expression" dxfId="0" priority="31">
      <formula>AND(AM$14&lt;&gt;"",WEEKDAY(AM$14,2)&gt;5)</formula>
    </cfRule>
  </conditionalFormatting>
  <conditionalFormatting sqref="AM15">
    <cfRule type="expression" dxfId="1" priority="121">
      <formula>AND(AM$14&gt;=$D15,AM$14&lt;=$F15,$D15&lt;&gt;"",$F15&lt;&gt;"")</formula>
    </cfRule>
    <cfRule type="expression" dxfId="2" priority="122">
      <formula>AND(AM$14&gt;=$D15,AM$14&lt;=$F15,$G15="Завершено",$D15&lt;&gt;"",$F15&lt;&gt;"")</formula>
    </cfRule>
  </conditionalFormatting>
  <conditionalFormatting sqref="AM16">
    <cfRule type="expression" dxfId="1" priority="241">
      <formula>AND(AM$14&gt;=$D16,AM$14&lt;=$F16,$D16&lt;&gt;"",$F16&lt;&gt;"")</formula>
    </cfRule>
    <cfRule type="expression" dxfId="2" priority="242">
      <formula>AND(AM$14&gt;=$D16,AM$14&lt;=$F16,$G16="Завершено",$D16&lt;&gt;"",$F16&lt;&gt;"")</formula>
    </cfRule>
  </conditionalFormatting>
  <conditionalFormatting sqref="AM17">
    <cfRule type="expression" dxfId="1" priority="361">
      <formula>AND(AM$14&gt;=$D17,AM$14&lt;=$F17,$D17&lt;&gt;"",$F17&lt;&gt;"")</formula>
    </cfRule>
    <cfRule type="expression" dxfId="2" priority="362">
      <formula>AND(AM$14&gt;=$D17,AM$14&lt;=$F17,$G17="Завершено",$D17&lt;&gt;"",$F17&lt;&gt;"")</formula>
    </cfRule>
  </conditionalFormatting>
  <conditionalFormatting sqref="AM18">
    <cfRule type="expression" dxfId="1" priority="481">
      <formula>AND(AM$14&gt;=$D18,AM$14&lt;=$F18,$D18&lt;&gt;"",$F18&lt;&gt;"")</formula>
    </cfRule>
    <cfRule type="expression" dxfId="2" priority="482">
      <formula>AND(AM$14&gt;=$D18,AM$14&lt;=$F18,$G18="Завершено",$D18&lt;&gt;"",$F18&lt;&gt;"")</formula>
    </cfRule>
  </conditionalFormatting>
  <conditionalFormatting sqref="AM19">
    <cfRule type="expression" dxfId="1" priority="601">
      <formula>AND(AM$14&gt;=$D19,AM$14&lt;=$F19,$D19&lt;&gt;"",$F19&lt;&gt;"")</formula>
    </cfRule>
    <cfRule type="expression" dxfId="2" priority="602">
      <formula>AND(AM$14&gt;=$D19,AM$14&lt;=$F19,$G19="Завершено",$D19&lt;&gt;"",$F19&lt;&gt;"")</formula>
    </cfRule>
  </conditionalFormatting>
  <conditionalFormatting sqref="AM20">
    <cfRule type="expression" dxfId="1" priority="721">
      <formula>AND(AM$14&gt;=$D20,AM$14&lt;=$F20,$D20&lt;&gt;"",$F20&lt;&gt;"")</formula>
    </cfRule>
    <cfRule type="expression" dxfId="2" priority="722">
      <formula>AND(AM$14&gt;=$D20,AM$14&lt;=$F20,$G20="Завершено",$D20&lt;&gt;"",$F20&lt;&gt;"")</formula>
    </cfRule>
  </conditionalFormatting>
  <conditionalFormatting sqref="AM21">
    <cfRule type="expression" dxfId="1" priority="841">
      <formula>AND(AM$14&gt;=$D21,AM$14&lt;=$F21,$D21&lt;&gt;"",$F21&lt;&gt;"")</formula>
    </cfRule>
    <cfRule type="expression" dxfId="2" priority="842">
      <formula>AND(AM$14&gt;=$D21,AM$14&lt;=$F21,$G21="Завершено",$D21&lt;&gt;"",$F21&lt;&gt;"")</formula>
    </cfRule>
  </conditionalFormatting>
  <conditionalFormatting sqref="AM22">
    <cfRule type="expression" dxfId="1" priority="961">
      <formula>AND(AM$14&gt;=$D22,AM$14&lt;=$F22,$D22&lt;&gt;"",$F22&lt;&gt;"")</formula>
    </cfRule>
    <cfRule type="expression" dxfId="2" priority="962">
      <formula>AND(AM$14&gt;=$D22,AM$14&lt;=$F22,$G22="Завершено",$D22&lt;&gt;"",$F22&lt;&gt;"")</formula>
    </cfRule>
  </conditionalFormatting>
  <conditionalFormatting sqref="AM23">
    <cfRule type="expression" dxfId="1" priority="1081">
      <formula>AND(AM$14&gt;=$D23,AM$14&lt;=$F23,$D23&lt;&gt;"",$F23&lt;&gt;"")</formula>
    </cfRule>
    <cfRule type="expression" dxfId="2" priority="1082">
      <formula>AND(AM$14&gt;=$D23,AM$14&lt;=$F23,$G23="Завершено",$D23&lt;&gt;"",$F23&lt;&gt;"")</formula>
    </cfRule>
  </conditionalFormatting>
  <conditionalFormatting sqref="AM24">
    <cfRule type="expression" dxfId="1" priority="1201">
      <formula>AND(AM$14&gt;=$D24,AM$14&lt;=$F24,$D24&lt;&gt;"",$F24&lt;&gt;"")</formula>
    </cfRule>
    <cfRule type="expression" dxfId="2" priority="1202">
      <formula>AND(AM$14&gt;=$D24,AM$14&lt;=$F24,$G24="Завершено",$D24&lt;&gt;"",$F24&lt;&gt;"")</formula>
    </cfRule>
  </conditionalFormatting>
  <conditionalFormatting sqref="AM25">
    <cfRule type="expression" dxfId="1" priority="1321">
      <formula>AND(AM$14&gt;=$D25,AM$14&lt;=$F25,$D25&lt;&gt;"",$F25&lt;&gt;"")</formula>
    </cfRule>
    <cfRule type="expression" dxfId="2" priority="1322">
      <formula>AND(AM$14&gt;=$D25,AM$14&lt;=$F25,$G25="Завершено",$D25&lt;&gt;"",$F25&lt;&gt;"")</formula>
    </cfRule>
  </conditionalFormatting>
  <conditionalFormatting sqref="AM26">
    <cfRule type="expression" dxfId="1" priority="1441">
      <formula>AND(AM$14&gt;=$D26,AM$14&lt;=$F26,$D26&lt;&gt;"",$F26&lt;&gt;"")</formula>
    </cfRule>
    <cfRule type="expression" dxfId="2" priority="1442">
      <formula>AND(AM$14&gt;=$D26,AM$14&lt;=$F26,$G26="Завершено",$D26&lt;&gt;"",$F26&lt;&gt;"")</formula>
    </cfRule>
  </conditionalFormatting>
  <conditionalFormatting sqref="AM27">
    <cfRule type="expression" dxfId="1" priority="1561">
      <formula>AND(AM$14&gt;=$D27,AM$14&lt;=$F27,$D27&lt;&gt;"",$F27&lt;&gt;"")</formula>
    </cfRule>
    <cfRule type="expression" dxfId="2" priority="1562">
      <formula>AND(AM$14&gt;=$D27,AM$14&lt;=$F27,$G27="Завершено",$D27&lt;&gt;"",$F27&lt;&gt;"")</formula>
    </cfRule>
  </conditionalFormatting>
  <conditionalFormatting sqref="AM28">
    <cfRule type="expression" dxfId="1" priority="1681">
      <formula>AND(AM$14&gt;=$D28,AM$14&lt;=$F28,$D28&lt;&gt;"",$F28&lt;&gt;"")</formula>
    </cfRule>
    <cfRule type="expression" dxfId="2" priority="1682">
      <formula>AND(AM$14&gt;=$D28,AM$14&lt;=$F28,$G28="Завершено",$D28&lt;&gt;"",$F28&lt;&gt;"")</formula>
    </cfRule>
  </conditionalFormatting>
  <conditionalFormatting sqref="AM29">
    <cfRule type="expression" dxfId="1" priority="1801">
      <formula>AND(AM$14&gt;=$D29,AM$14&lt;=$F29,$D29&lt;&gt;"",$F29&lt;&gt;"")</formula>
    </cfRule>
    <cfRule type="expression" dxfId="2" priority="1802">
      <formula>AND(AM$14&gt;=$D29,AM$14&lt;=$F29,$G29="Завершено",$D29&lt;&gt;"",$F29&lt;&gt;"")</formula>
    </cfRule>
  </conditionalFormatting>
  <conditionalFormatting sqref="AM30">
    <cfRule type="expression" dxfId="1" priority="1921">
      <formula>AND(AM$14&gt;=$D30,AM$14&lt;=$F30,$D30&lt;&gt;"",$F30&lt;&gt;"")</formula>
    </cfRule>
    <cfRule type="expression" dxfId="2" priority="1922">
      <formula>AND(AM$14&gt;=$D30,AM$14&lt;=$F30,$G30="Завершено",$D30&lt;&gt;"",$F30&lt;&gt;"")</formula>
    </cfRule>
  </conditionalFormatting>
  <conditionalFormatting sqref="AM31">
    <cfRule type="expression" dxfId="1" priority="2041">
      <formula>AND(AM$14&gt;=$D31,AM$14&lt;=$F31,$D31&lt;&gt;"",$F31&lt;&gt;"")</formula>
    </cfRule>
    <cfRule type="expression" dxfId="2" priority="2042">
      <formula>AND(AM$14&gt;=$D31,AM$14&lt;=$F31,$G31="Завершено",$D31&lt;&gt;"",$F31&lt;&gt;"")</formula>
    </cfRule>
  </conditionalFormatting>
  <conditionalFormatting sqref="AM32">
    <cfRule type="expression" dxfId="1" priority="2161">
      <formula>AND(AM$14&gt;=$D32,AM$14&lt;=$F32,$D32&lt;&gt;"",$F32&lt;&gt;"")</formula>
    </cfRule>
    <cfRule type="expression" dxfId="2" priority="2162">
      <formula>AND(AM$14&gt;=$D32,AM$14&lt;=$F32,$G32="Завершено",$D32&lt;&gt;"",$F32&lt;&gt;"")</formula>
    </cfRule>
  </conditionalFormatting>
  <conditionalFormatting sqref="AM33">
    <cfRule type="expression" dxfId="1" priority="2281">
      <formula>AND(AM$14&gt;=$D33,AM$14&lt;=$F33,$D33&lt;&gt;"",$F33&lt;&gt;"")</formula>
    </cfRule>
    <cfRule type="expression" dxfId="2" priority="2282">
      <formula>AND(AM$14&gt;=$D33,AM$14&lt;=$F33,$G33="Завершено",$D33&lt;&gt;"",$F33&lt;&gt;"")</formula>
    </cfRule>
  </conditionalFormatting>
  <conditionalFormatting sqref="AM34">
    <cfRule type="expression" dxfId="1" priority="2401">
      <formula>AND(AM$14&gt;=$D34,AM$14&lt;=$F34,$D34&lt;&gt;"",$F34&lt;&gt;"")</formula>
    </cfRule>
    <cfRule type="expression" dxfId="2" priority="2402">
      <formula>AND(AM$14&gt;=$D34,AM$14&lt;=$F34,$G34="Завершено",$D34&lt;&gt;"",$F34&lt;&gt;"")</formula>
    </cfRule>
  </conditionalFormatting>
  <conditionalFormatting sqref="AM35">
    <cfRule type="expression" dxfId="1" priority="2521">
      <formula>AND(AM$14&gt;=$D35,AM$14&lt;=$F35,$D35&lt;&gt;"",$F35&lt;&gt;"")</formula>
    </cfRule>
    <cfRule type="expression" dxfId="2" priority="2522">
      <formula>AND(AM$14&gt;=$D35,AM$14&lt;=$F35,$G35="Завершено",$D35&lt;&gt;"",$F35&lt;&gt;"")</formula>
    </cfRule>
  </conditionalFormatting>
  <conditionalFormatting sqref="AM36">
    <cfRule type="expression" dxfId="1" priority="2641">
      <formula>AND(AM$14&gt;=$D36,AM$14&lt;=$F36,$D36&lt;&gt;"",$F36&lt;&gt;"")</formula>
    </cfRule>
    <cfRule type="expression" dxfId="2" priority="2642">
      <formula>AND(AM$14&gt;=$D36,AM$14&lt;=$F36,$G36="Завершено",$D36&lt;&gt;"",$F36&lt;&gt;"")</formula>
    </cfRule>
  </conditionalFormatting>
  <conditionalFormatting sqref="AM37">
    <cfRule type="expression" dxfId="1" priority="2761">
      <formula>AND(AM$14&gt;=$D37,AM$14&lt;=$F37,$D37&lt;&gt;"",$F37&lt;&gt;"")</formula>
    </cfRule>
    <cfRule type="expression" dxfId="2" priority="2762">
      <formula>AND(AM$14&gt;=$D37,AM$14&lt;=$F37,$G37="Завершено",$D37&lt;&gt;"",$F37&lt;&gt;"")</formula>
    </cfRule>
  </conditionalFormatting>
  <conditionalFormatting sqref="AM38">
    <cfRule type="expression" dxfId="1" priority="2881">
      <formula>AND(AM$14&gt;=$D38,AM$14&lt;=$F38,$D38&lt;&gt;"",$F38&lt;&gt;"")</formula>
    </cfRule>
    <cfRule type="expression" dxfId="2" priority="2882">
      <formula>AND(AM$14&gt;=$D38,AM$14&lt;=$F38,$G38="Завершено",$D38&lt;&gt;"",$F38&lt;&gt;"")</formula>
    </cfRule>
  </conditionalFormatting>
  <conditionalFormatting sqref="AM39">
    <cfRule type="expression" dxfId="1" priority="3001">
      <formula>AND(AM$14&gt;=$D39,AM$14&lt;=$F39,$D39&lt;&gt;"",$F39&lt;&gt;"")</formula>
    </cfRule>
    <cfRule type="expression" dxfId="2" priority="3002">
      <formula>AND(AM$14&gt;=$D39,AM$14&lt;=$F39,$G39="Завершено",$D39&lt;&gt;"",$F39&lt;&gt;"")</formula>
    </cfRule>
  </conditionalFormatting>
  <conditionalFormatting sqref="AM40">
    <cfRule type="expression" dxfId="1" priority="3121">
      <formula>AND(AM$14&gt;=$D40,AM$14&lt;=$F40,$D40&lt;&gt;"",$F40&lt;&gt;"")</formula>
    </cfRule>
    <cfRule type="expression" dxfId="2" priority="3122">
      <formula>AND(AM$14&gt;=$D40,AM$14&lt;=$F40,$G40="Завершено",$D40&lt;&gt;"",$F40&lt;&gt;"")</formula>
    </cfRule>
  </conditionalFormatting>
  <conditionalFormatting sqref="AM41">
    <cfRule type="expression" dxfId="1" priority="3241">
      <formula>AND(AM$14&gt;=$D41,AM$14&lt;=$F41,$D41&lt;&gt;"",$F41&lt;&gt;"")</formula>
    </cfRule>
    <cfRule type="expression" dxfId="2" priority="3242">
      <formula>AND(AM$14&gt;=$D41,AM$14&lt;=$F41,$G41="Завершено",$D41&lt;&gt;"",$F41&lt;&gt;"")</formula>
    </cfRule>
  </conditionalFormatting>
  <conditionalFormatting sqref="AM42">
    <cfRule type="expression" dxfId="1" priority="3361">
      <formula>AND(AM$14&gt;=$D42,AM$14&lt;=$F42,$D42&lt;&gt;"",$F42&lt;&gt;"")</formula>
    </cfRule>
    <cfRule type="expression" dxfId="2" priority="3362">
      <formula>AND(AM$14&gt;=$D42,AM$14&lt;=$F42,$G42="Завершено",$D42&lt;&gt;"",$F42&lt;&gt;"")</formula>
    </cfRule>
  </conditionalFormatting>
  <conditionalFormatting sqref="AM43">
    <cfRule type="expression" dxfId="1" priority="3481">
      <formula>AND(AM$14&gt;=$D43,AM$14&lt;=$F43,$D43&lt;&gt;"",$F43&lt;&gt;"")</formula>
    </cfRule>
    <cfRule type="expression" dxfId="2" priority="3482">
      <formula>AND(AM$14&gt;=$D43,AM$14&lt;=$F43,$G43="Завершено",$D43&lt;&gt;"",$F43&lt;&gt;"")</formula>
    </cfRule>
  </conditionalFormatting>
  <conditionalFormatting sqref="AM44">
    <cfRule type="expression" dxfId="1" priority="3601">
      <formula>AND(AM$14&gt;=$D44,AM$14&lt;=$F44,$D44&lt;&gt;"",$F44&lt;&gt;"")</formula>
    </cfRule>
    <cfRule type="expression" dxfId="2" priority="3602">
      <formula>AND(AM$14&gt;=$D44,AM$14&lt;=$F44,$G44="Завершено",$D44&lt;&gt;"",$F44&lt;&gt;"")</formula>
    </cfRule>
  </conditionalFormatting>
  <conditionalFormatting sqref="AN14:AN15">
    <cfRule type="expression" dxfId="0" priority="32">
      <formula>AND(AN$14&lt;&gt;"",WEEKDAY(AN$14,2)&gt;5)</formula>
    </cfRule>
  </conditionalFormatting>
  <conditionalFormatting sqref="AN15">
    <cfRule type="expression" dxfId="1" priority="123">
      <formula>AND(AN$14&gt;=$D15,AN$14&lt;=$F15,$D15&lt;&gt;"",$F15&lt;&gt;"")</formula>
    </cfRule>
    <cfRule type="expression" dxfId="2" priority="124">
      <formula>AND(AN$14&gt;=$D15,AN$14&lt;=$F15,$G15="Завершено",$D15&lt;&gt;"",$F15&lt;&gt;"")</formula>
    </cfRule>
  </conditionalFormatting>
  <conditionalFormatting sqref="AN16">
    <cfRule type="expression" dxfId="1" priority="243">
      <formula>AND(AN$14&gt;=$D16,AN$14&lt;=$F16,$D16&lt;&gt;"",$F16&lt;&gt;"")</formula>
    </cfRule>
    <cfRule type="expression" dxfId="2" priority="244">
      <formula>AND(AN$14&gt;=$D16,AN$14&lt;=$F16,$G16="Завершено",$D16&lt;&gt;"",$F16&lt;&gt;"")</formula>
    </cfRule>
  </conditionalFormatting>
  <conditionalFormatting sqref="AN17">
    <cfRule type="expression" dxfId="1" priority="363">
      <formula>AND(AN$14&gt;=$D17,AN$14&lt;=$F17,$D17&lt;&gt;"",$F17&lt;&gt;"")</formula>
    </cfRule>
    <cfRule type="expression" dxfId="2" priority="364">
      <formula>AND(AN$14&gt;=$D17,AN$14&lt;=$F17,$G17="Завершено",$D17&lt;&gt;"",$F17&lt;&gt;"")</formula>
    </cfRule>
  </conditionalFormatting>
  <conditionalFormatting sqref="AN18">
    <cfRule type="expression" dxfId="1" priority="483">
      <formula>AND(AN$14&gt;=$D18,AN$14&lt;=$F18,$D18&lt;&gt;"",$F18&lt;&gt;"")</formula>
    </cfRule>
    <cfRule type="expression" dxfId="2" priority="484">
      <formula>AND(AN$14&gt;=$D18,AN$14&lt;=$F18,$G18="Завершено",$D18&lt;&gt;"",$F18&lt;&gt;"")</formula>
    </cfRule>
  </conditionalFormatting>
  <conditionalFormatting sqref="AN19">
    <cfRule type="expression" dxfId="1" priority="603">
      <formula>AND(AN$14&gt;=$D19,AN$14&lt;=$F19,$D19&lt;&gt;"",$F19&lt;&gt;"")</formula>
    </cfRule>
    <cfRule type="expression" dxfId="2" priority="604">
      <formula>AND(AN$14&gt;=$D19,AN$14&lt;=$F19,$G19="Завершено",$D19&lt;&gt;"",$F19&lt;&gt;"")</formula>
    </cfRule>
  </conditionalFormatting>
  <conditionalFormatting sqref="AN20">
    <cfRule type="expression" dxfId="1" priority="723">
      <formula>AND(AN$14&gt;=$D20,AN$14&lt;=$F20,$D20&lt;&gt;"",$F20&lt;&gt;"")</formula>
    </cfRule>
    <cfRule type="expression" dxfId="2" priority="724">
      <formula>AND(AN$14&gt;=$D20,AN$14&lt;=$F20,$G20="Завершено",$D20&lt;&gt;"",$F20&lt;&gt;"")</formula>
    </cfRule>
  </conditionalFormatting>
  <conditionalFormatting sqref="AN21">
    <cfRule type="expression" dxfId="1" priority="843">
      <formula>AND(AN$14&gt;=$D21,AN$14&lt;=$F21,$D21&lt;&gt;"",$F21&lt;&gt;"")</formula>
    </cfRule>
    <cfRule type="expression" dxfId="2" priority="844">
      <formula>AND(AN$14&gt;=$D21,AN$14&lt;=$F21,$G21="Завершено",$D21&lt;&gt;"",$F21&lt;&gt;"")</formula>
    </cfRule>
  </conditionalFormatting>
  <conditionalFormatting sqref="AN22">
    <cfRule type="expression" dxfId="1" priority="963">
      <formula>AND(AN$14&gt;=$D22,AN$14&lt;=$F22,$D22&lt;&gt;"",$F22&lt;&gt;"")</formula>
    </cfRule>
    <cfRule type="expression" dxfId="2" priority="964">
      <formula>AND(AN$14&gt;=$D22,AN$14&lt;=$F22,$G22="Завершено",$D22&lt;&gt;"",$F22&lt;&gt;"")</formula>
    </cfRule>
  </conditionalFormatting>
  <conditionalFormatting sqref="AN23">
    <cfRule type="expression" dxfId="1" priority="1083">
      <formula>AND(AN$14&gt;=$D23,AN$14&lt;=$F23,$D23&lt;&gt;"",$F23&lt;&gt;"")</formula>
    </cfRule>
    <cfRule type="expression" dxfId="2" priority="1084">
      <formula>AND(AN$14&gt;=$D23,AN$14&lt;=$F23,$G23="Завершено",$D23&lt;&gt;"",$F23&lt;&gt;"")</formula>
    </cfRule>
  </conditionalFormatting>
  <conditionalFormatting sqref="AN24">
    <cfRule type="expression" dxfId="1" priority="1203">
      <formula>AND(AN$14&gt;=$D24,AN$14&lt;=$F24,$D24&lt;&gt;"",$F24&lt;&gt;"")</formula>
    </cfRule>
    <cfRule type="expression" dxfId="2" priority="1204">
      <formula>AND(AN$14&gt;=$D24,AN$14&lt;=$F24,$G24="Завершено",$D24&lt;&gt;"",$F24&lt;&gt;"")</formula>
    </cfRule>
  </conditionalFormatting>
  <conditionalFormatting sqref="AN25">
    <cfRule type="expression" dxfId="1" priority="1323">
      <formula>AND(AN$14&gt;=$D25,AN$14&lt;=$F25,$D25&lt;&gt;"",$F25&lt;&gt;"")</formula>
    </cfRule>
    <cfRule type="expression" dxfId="2" priority="1324">
      <formula>AND(AN$14&gt;=$D25,AN$14&lt;=$F25,$G25="Завершено",$D25&lt;&gt;"",$F25&lt;&gt;"")</formula>
    </cfRule>
  </conditionalFormatting>
  <conditionalFormatting sqref="AN26">
    <cfRule type="expression" dxfId="1" priority="1443">
      <formula>AND(AN$14&gt;=$D26,AN$14&lt;=$F26,$D26&lt;&gt;"",$F26&lt;&gt;"")</formula>
    </cfRule>
    <cfRule type="expression" dxfId="2" priority="1444">
      <formula>AND(AN$14&gt;=$D26,AN$14&lt;=$F26,$G26="Завершено",$D26&lt;&gt;"",$F26&lt;&gt;"")</formula>
    </cfRule>
  </conditionalFormatting>
  <conditionalFormatting sqref="AN27">
    <cfRule type="expression" dxfId="1" priority="1563">
      <formula>AND(AN$14&gt;=$D27,AN$14&lt;=$F27,$D27&lt;&gt;"",$F27&lt;&gt;"")</formula>
    </cfRule>
    <cfRule type="expression" dxfId="2" priority="1564">
      <formula>AND(AN$14&gt;=$D27,AN$14&lt;=$F27,$G27="Завершено",$D27&lt;&gt;"",$F27&lt;&gt;"")</formula>
    </cfRule>
  </conditionalFormatting>
  <conditionalFormatting sqref="AN28">
    <cfRule type="expression" dxfId="1" priority="1683">
      <formula>AND(AN$14&gt;=$D28,AN$14&lt;=$F28,$D28&lt;&gt;"",$F28&lt;&gt;"")</formula>
    </cfRule>
    <cfRule type="expression" dxfId="2" priority="1684">
      <formula>AND(AN$14&gt;=$D28,AN$14&lt;=$F28,$G28="Завершено",$D28&lt;&gt;"",$F28&lt;&gt;"")</formula>
    </cfRule>
  </conditionalFormatting>
  <conditionalFormatting sqref="AN29">
    <cfRule type="expression" dxfId="1" priority="1803">
      <formula>AND(AN$14&gt;=$D29,AN$14&lt;=$F29,$D29&lt;&gt;"",$F29&lt;&gt;"")</formula>
    </cfRule>
    <cfRule type="expression" dxfId="2" priority="1804">
      <formula>AND(AN$14&gt;=$D29,AN$14&lt;=$F29,$G29="Завершено",$D29&lt;&gt;"",$F29&lt;&gt;"")</formula>
    </cfRule>
  </conditionalFormatting>
  <conditionalFormatting sqref="AN30">
    <cfRule type="expression" dxfId="1" priority="1923">
      <formula>AND(AN$14&gt;=$D30,AN$14&lt;=$F30,$D30&lt;&gt;"",$F30&lt;&gt;"")</formula>
    </cfRule>
    <cfRule type="expression" dxfId="2" priority="1924">
      <formula>AND(AN$14&gt;=$D30,AN$14&lt;=$F30,$G30="Завершено",$D30&lt;&gt;"",$F30&lt;&gt;"")</formula>
    </cfRule>
  </conditionalFormatting>
  <conditionalFormatting sqref="AN31">
    <cfRule type="expression" dxfId="1" priority="2043">
      <formula>AND(AN$14&gt;=$D31,AN$14&lt;=$F31,$D31&lt;&gt;"",$F31&lt;&gt;"")</formula>
    </cfRule>
    <cfRule type="expression" dxfId="2" priority="2044">
      <formula>AND(AN$14&gt;=$D31,AN$14&lt;=$F31,$G31="Завершено",$D31&lt;&gt;"",$F31&lt;&gt;"")</formula>
    </cfRule>
  </conditionalFormatting>
  <conditionalFormatting sqref="AN32">
    <cfRule type="expression" dxfId="1" priority="2163">
      <formula>AND(AN$14&gt;=$D32,AN$14&lt;=$F32,$D32&lt;&gt;"",$F32&lt;&gt;"")</formula>
    </cfRule>
    <cfRule type="expression" dxfId="2" priority="2164">
      <formula>AND(AN$14&gt;=$D32,AN$14&lt;=$F32,$G32="Завершено",$D32&lt;&gt;"",$F32&lt;&gt;"")</formula>
    </cfRule>
  </conditionalFormatting>
  <conditionalFormatting sqref="AN33">
    <cfRule type="expression" dxfId="1" priority="2283">
      <formula>AND(AN$14&gt;=$D33,AN$14&lt;=$F33,$D33&lt;&gt;"",$F33&lt;&gt;"")</formula>
    </cfRule>
    <cfRule type="expression" dxfId="2" priority="2284">
      <formula>AND(AN$14&gt;=$D33,AN$14&lt;=$F33,$G33="Завершено",$D33&lt;&gt;"",$F33&lt;&gt;"")</formula>
    </cfRule>
  </conditionalFormatting>
  <conditionalFormatting sqref="AN34">
    <cfRule type="expression" dxfId="1" priority="2403">
      <formula>AND(AN$14&gt;=$D34,AN$14&lt;=$F34,$D34&lt;&gt;"",$F34&lt;&gt;"")</formula>
    </cfRule>
    <cfRule type="expression" dxfId="2" priority="2404">
      <formula>AND(AN$14&gt;=$D34,AN$14&lt;=$F34,$G34="Завершено",$D34&lt;&gt;"",$F34&lt;&gt;"")</formula>
    </cfRule>
  </conditionalFormatting>
  <conditionalFormatting sqref="AN35">
    <cfRule type="expression" dxfId="1" priority="2523">
      <formula>AND(AN$14&gt;=$D35,AN$14&lt;=$F35,$D35&lt;&gt;"",$F35&lt;&gt;"")</formula>
    </cfRule>
    <cfRule type="expression" dxfId="2" priority="2524">
      <formula>AND(AN$14&gt;=$D35,AN$14&lt;=$F35,$G35="Завершено",$D35&lt;&gt;"",$F35&lt;&gt;"")</formula>
    </cfRule>
  </conditionalFormatting>
  <conditionalFormatting sqref="AN36">
    <cfRule type="expression" dxfId="1" priority="2643">
      <formula>AND(AN$14&gt;=$D36,AN$14&lt;=$F36,$D36&lt;&gt;"",$F36&lt;&gt;"")</formula>
    </cfRule>
    <cfRule type="expression" dxfId="2" priority="2644">
      <formula>AND(AN$14&gt;=$D36,AN$14&lt;=$F36,$G36="Завершено",$D36&lt;&gt;"",$F36&lt;&gt;"")</formula>
    </cfRule>
  </conditionalFormatting>
  <conditionalFormatting sqref="AN37">
    <cfRule type="expression" dxfId="1" priority="2763">
      <formula>AND(AN$14&gt;=$D37,AN$14&lt;=$F37,$D37&lt;&gt;"",$F37&lt;&gt;"")</formula>
    </cfRule>
    <cfRule type="expression" dxfId="2" priority="2764">
      <formula>AND(AN$14&gt;=$D37,AN$14&lt;=$F37,$G37="Завершено",$D37&lt;&gt;"",$F37&lt;&gt;"")</formula>
    </cfRule>
  </conditionalFormatting>
  <conditionalFormatting sqref="AN38">
    <cfRule type="expression" dxfId="1" priority="2883">
      <formula>AND(AN$14&gt;=$D38,AN$14&lt;=$F38,$D38&lt;&gt;"",$F38&lt;&gt;"")</formula>
    </cfRule>
    <cfRule type="expression" dxfId="2" priority="2884">
      <formula>AND(AN$14&gt;=$D38,AN$14&lt;=$F38,$G38="Завершено",$D38&lt;&gt;"",$F38&lt;&gt;"")</formula>
    </cfRule>
  </conditionalFormatting>
  <conditionalFormatting sqref="AN39">
    <cfRule type="expression" dxfId="1" priority="3003">
      <formula>AND(AN$14&gt;=$D39,AN$14&lt;=$F39,$D39&lt;&gt;"",$F39&lt;&gt;"")</formula>
    </cfRule>
    <cfRule type="expression" dxfId="2" priority="3004">
      <formula>AND(AN$14&gt;=$D39,AN$14&lt;=$F39,$G39="Завершено",$D39&lt;&gt;"",$F39&lt;&gt;"")</formula>
    </cfRule>
  </conditionalFormatting>
  <conditionalFormatting sqref="AN40">
    <cfRule type="expression" dxfId="1" priority="3123">
      <formula>AND(AN$14&gt;=$D40,AN$14&lt;=$F40,$D40&lt;&gt;"",$F40&lt;&gt;"")</formula>
    </cfRule>
    <cfRule type="expression" dxfId="2" priority="3124">
      <formula>AND(AN$14&gt;=$D40,AN$14&lt;=$F40,$G40="Завершено",$D40&lt;&gt;"",$F40&lt;&gt;"")</formula>
    </cfRule>
  </conditionalFormatting>
  <conditionalFormatting sqref="AN41">
    <cfRule type="expression" dxfId="1" priority="3243">
      <formula>AND(AN$14&gt;=$D41,AN$14&lt;=$F41,$D41&lt;&gt;"",$F41&lt;&gt;"")</formula>
    </cfRule>
    <cfRule type="expression" dxfId="2" priority="3244">
      <formula>AND(AN$14&gt;=$D41,AN$14&lt;=$F41,$G41="Завершено",$D41&lt;&gt;"",$F41&lt;&gt;"")</formula>
    </cfRule>
  </conditionalFormatting>
  <conditionalFormatting sqref="AN42">
    <cfRule type="expression" dxfId="1" priority="3363">
      <formula>AND(AN$14&gt;=$D42,AN$14&lt;=$F42,$D42&lt;&gt;"",$F42&lt;&gt;"")</formula>
    </cfRule>
    <cfRule type="expression" dxfId="2" priority="3364">
      <formula>AND(AN$14&gt;=$D42,AN$14&lt;=$F42,$G42="Завершено",$D42&lt;&gt;"",$F42&lt;&gt;"")</formula>
    </cfRule>
  </conditionalFormatting>
  <conditionalFormatting sqref="AN43">
    <cfRule type="expression" dxfId="1" priority="3483">
      <formula>AND(AN$14&gt;=$D43,AN$14&lt;=$F43,$D43&lt;&gt;"",$F43&lt;&gt;"")</formula>
    </cfRule>
    <cfRule type="expression" dxfId="2" priority="3484">
      <formula>AND(AN$14&gt;=$D43,AN$14&lt;=$F43,$G43="Завершено",$D43&lt;&gt;"",$F43&lt;&gt;"")</formula>
    </cfRule>
  </conditionalFormatting>
  <conditionalFormatting sqref="AN44">
    <cfRule type="expression" dxfId="1" priority="3603">
      <formula>AND(AN$14&gt;=$D44,AN$14&lt;=$F44,$D44&lt;&gt;"",$F44&lt;&gt;"")</formula>
    </cfRule>
    <cfRule type="expression" dxfId="2" priority="3604">
      <formula>AND(AN$14&gt;=$D44,AN$14&lt;=$F44,$G44="Завершено",$D44&lt;&gt;"",$F44&lt;&gt;"")</formula>
    </cfRule>
  </conditionalFormatting>
  <conditionalFormatting sqref="AO14:AO15">
    <cfRule type="expression" dxfId="0" priority="33">
      <formula>AND(AO$14&lt;&gt;"",WEEKDAY(AO$14,2)&gt;5)</formula>
    </cfRule>
  </conditionalFormatting>
  <conditionalFormatting sqref="AO15">
    <cfRule type="expression" dxfId="1" priority="125">
      <formula>AND(AO$14&gt;=$D15,AO$14&lt;=$F15,$D15&lt;&gt;"",$F15&lt;&gt;"")</formula>
    </cfRule>
    <cfRule type="expression" dxfId="2" priority="126">
      <formula>AND(AO$14&gt;=$D15,AO$14&lt;=$F15,$G15="Завершено",$D15&lt;&gt;"",$F15&lt;&gt;"")</formula>
    </cfRule>
  </conditionalFormatting>
  <conditionalFormatting sqref="AO16">
    <cfRule type="expression" dxfId="1" priority="245">
      <formula>AND(AO$14&gt;=$D16,AO$14&lt;=$F16,$D16&lt;&gt;"",$F16&lt;&gt;"")</formula>
    </cfRule>
    <cfRule type="expression" dxfId="2" priority="246">
      <formula>AND(AO$14&gt;=$D16,AO$14&lt;=$F16,$G16="Завершено",$D16&lt;&gt;"",$F16&lt;&gt;"")</formula>
    </cfRule>
  </conditionalFormatting>
  <conditionalFormatting sqref="AO17">
    <cfRule type="expression" dxfId="1" priority="365">
      <formula>AND(AO$14&gt;=$D17,AO$14&lt;=$F17,$D17&lt;&gt;"",$F17&lt;&gt;"")</formula>
    </cfRule>
    <cfRule type="expression" dxfId="2" priority="366">
      <formula>AND(AO$14&gt;=$D17,AO$14&lt;=$F17,$G17="Завершено",$D17&lt;&gt;"",$F17&lt;&gt;"")</formula>
    </cfRule>
  </conditionalFormatting>
  <conditionalFormatting sqref="AO18">
    <cfRule type="expression" dxfId="1" priority="485">
      <formula>AND(AO$14&gt;=$D18,AO$14&lt;=$F18,$D18&lt;&gt;"",$F18&lt;&gt;"")</formula>
    </cfRule>
    <cfRule type="expression" dxfId="2" priority="486">
      <formula>AND(AO$14&gt;=$D18,AO$14&lt;=$F18,$G18="Завершено",$D18&lt;&gt;"",$F18&lt;&gt;"")</formula>
    </cfRule>
  </conditionalFormatting>
  <conditionalFormatting sqref="AO19">
    <cfRule type="expression" dxfId="1" priority="605">
      <formula>AND(AO$14&gt;=$D19,AO$14&lt;=$F19,$D19&lt;&gt;"",$F19&lt;&gt;"")</formula>
    </cfRule>
    <cfRule type="expression" dxfId="2" priority="606">
      <formula>AND(AO$14&gt;=$D19,AO$14&lt;=$F19,$G19="Завершено",$D19&lt;&gt;"",$F19&lt;&gt;"")</formula>
    </cfRule>
  </conditionalFormatting>
  <conditionalFormatting sqref="AO20">
    <cfRule type="expression" dxfId="1" priority="725">
      <formula>AND(AO$14&gt;=$D20,AO$14&lt;=$F20,$D20&lt;&gt;"",$F20&lt;&gt;"")</formula>
    </cfRule>
    <cfRule type="expression" dxfId="2" priority="726">
      <formula>AND(AO$14&gt;=$D20,AO$14&lt;=$F20,$G20="Завершено",$D20&lt;&gt;"",$F20&lt;&gt;"")</formula>
    </cfRule>
  </conditionalFormatting>
  <conditionalFormatting sqref="AO21">
    <cfRule type="expression" dxfId="1" priority="845">
      <formula>AND(AO$14&gt;=$D21,AO$14&lt;=$F21,$D21&lt;&gt;"",$F21&lt;&gt;"")</formula>
    </cfRule>
    <cfRule type="expression" dxfId="2" priority="846">
      <formula>AND(AO$14&gt;=$D21,AO$14&lt;=$F21,$G21="Завершено",$D21&lt;&gt;"",$F21&lt;&gt;"")</formula>
    </cfRule>
  </conditionalFormatting>
  <conditionalFormatting sqref="AO22">
    <cfRule type="expression" dxfId="1" priority="965">
      <formula>AND(AO$14&gt;=$D22,AO$14&lt;=$F22,$D22&lt;&gt;"",$F22&lt;&gt;"")</formula>
    </cfRule>
    <cfRule type="expression" dxfId="2" priority="966">
      <formula>AND(AO$14&gt;=$D22,AO$14&lt;=$F22,$G22="Завершено",$D22&lt;&gt;"",$F22&lt;&gt;"")</formula>
    </cfRule>
  </conditionalFormatting>
  <conditionalFormatting sqref="AO23">
    <cfRule type="expression" dxfId="1" priority="1085">
      <formula>AND(AO$14&gt;=$D23,AO$14&lt;=$F23,$D23&lt;&gt;"",$F23&lt;&gt;"")</formula>
    </cfRule>
    <cfRule type="expression" dxfId="2" priority="1086">
      <formula>AND(AO$14&gt;=$D23,AO$14&lt;=$F23,$G23="Завершено",$D23&lt;&gt;"",$F23&lt;&gt;"")</formula>
    </cfRule>
  </conditionalFormatting>
  <conditionalFormatting sqref="AO24">
    <cfRule type="expression" dxfId="1" priority="1205">
      <formula>AND(AO$14&gt;=$D24,AO$14&lt;=$F24,$D24&lt;&gt;"",$F24&lt;&gt;"")</formula>
    </cfRule>
    <cfRule type="expression" dxfId="2" priority="1206">
      <formula>AND(AO$14&gt;=$D24,AO$14&lt;=$F24,$G24="Завершено",$D24&lt;&gt;"",$F24&lt;&gt;"")</formula>
    </cfRule>
  </conditionalFormatting>
  <conditionalFormatting sqref="AO25">
    <cfRule type="expression" dxfId="1" priority="1325">
      <formula>AND(AO$14&gt;=$D25,AO$14&lt;=$F25,$D25&lt;&gt;"",$F25&lt;&gt;"")</formula>
    </cfRule>
    <cfRule type="expression" dxfId="2" priority="1326">
      <formula>AND(AO$14&gt;=$D25,AO$14&lt;=$F25,$G25="Завершено",$D25&lt;&gt;"",$F25&lt;&gt;"")</formula>
    </cfRule>
  </conditionalFormatting>
  <conditionalFormatting sqref="AO26">
    <cfRule type="expression" dxfId="1" priority="1445">
      <formula>AND(AO$14&gt;=$D26,AO$14&lt;=$F26,$D26&lt;&gt;"",$F26&lt;&gt;"")</formula>
    </cfRule>
    <cfRule type="expression" dxfId="2" priority="1446">
      <formula>AND(AO$14&gt;=$D26,AO$14&lt;=$F26,$G26="Завершено",$D26&lt;&gt;"",$F26&lt;&gt;"")</formula>
    </cfRule>
  </conditionalFormatting>
  <conditionalFormatting sqref="AO27">
    <cfRule type="expression" dxfId="1" priority="1565">
      <formula>AND(AO$14&gt;=$D27,AO$14&lt;=$F27,$D27&lt;&gt;"",$F27&lt;&gt;"")</formula>
    </cfRule>
    <cfRule type="expression" dxfId="2" priority="1566">
      <formula>AND(AO$14&gt;=$D27,AO$14&lt;=$F27,$G27="Завершено",$D27&lt;&gt;"",$F27&lt;&gt;"")</formula>
    </cfRule>
  </conditionalFormatting>
  <conditionalFormatting sqref="AO28">
    <cfRule type="expression" dxfId="1" priority="1685">
      <formula>AND(AO$14&gt;=$D28,AO$14&lt;=$F28,$D28&lt;&gt;"",$F28&lt;&gt;"")</formula>
    </cfRule>
    <cfRule type="expression" dxfId="2" priority="1686">
      <formula>AND(AO$14&gt;=$D28,AO$14&lt;=$F28,$G28="Завершено",$D28&lt;&gt;"",$F28&lt;&gt;"")</formula>
    </cfRule>
  </conditionalFormatting>
  <conditionalFormatting sqref="AO29">
    <cfRule type="expression" dxfId="1" priority="1805">
      <formula>AND(AO$14&gt;=$D29,AO$14&lt;=$F29,$D29&lt;&gt;"",$F29&lt;&gt;"")</formula>
    </cfRule>
    <cfRule type="expression" dxfId="2" priority="1806">
      <formula>AND(AO$14&gt;=$D29,AO$14&lt;=$F29,$G29="Завершено",$D29&lt;&gt;"",$F29&lt;&gt;"")</formula>
    </cfRule>
  </conditionalFormatting>
  <conditionalFormatting sqref="AO30">
    <cfRule type="expression" dxfId="1" priority="1925">
      <formula>AND(AO$14&gt;=$D30,AO$14&lt;=$F30,$D30&lt;&gt;"",$F30&lt;&gt;"")</formula>
    </cfRule>
    <cfRule type="expression" dxfId="2" priority="1926">
      <formula>AND(AO$14&gt;=$D30,AO$14&lt;=$F30,$G30="Завершено",$D30&lt;&gt;"",$F30&lt;&gt;"")</formula>
    </cfRule>
  </conditionalFormatting>
  <conditionalFormatting sqref="AO31">
    <cfRule type="expression" dxfId="1" priority="2045">
      <formula>AND(AO$14&gt;=$D31,AO$14&lt;=$F31,$D31&lt;&gt;"",$F31&lt;&gt;"")</formula>
    </cfRule>
    <cfRule type="expression" dxfId="2" priority="2046">
      <formula>AND(AO$14&gt;=$D31,AO$14&lt;=$F31,$G31="Завершено",$D31&lt;&gt;"",$F31&lt;&gt;"")</formula>
    </cfRule>
  </conditionalFormatting>
  <conditionalFormatting sqref="AO32">
    <cfRule type="expression" dxfId="1" priority="2165">
      <formula>AND(AO$14&gt;=$D32,AO$14&lt;=$F32,$D32&lt;&gt;"",$F32&lt;&gt;"")</formula>
    </cfRule>
    <cfRule type="expression" dxfId="2" priority="2166">
      <formula>AND(AO$14&gt;=$D32,AO$14&lt;=$F32,$G32="Завершено",$D32&lt;&gt;"",$F32&lt;&gt;"")</formula>
    </cfRule>
  </conditionalFormatting>
  <conditionalFormatting sqref="AO33">
    <cfRule type="expression" dxfId="1" priority="2285">
      <formula>AND(AO$14&gt;=$D33,AO$14&lt;=$F33,$D33&lt;&gt;"",$F33&lt;&gt;"")</formula>
    </cfRule>
    <cfRule type="expression" dxfId="2" priority="2286">
      <formula>AND(AO$14&gt;=$D33,AO$14&lt;=$F33,$G33="Завершено",$D33&lt;&gt;"",$F33&lt;&gt;"")</formula>
    </cfRule>
  </conditionalFormatting>
  <conditionalFormatting sqref="AO34">
    <cfRule type="expression" dxfId="1" priority="2405">
      <formula>AND(AO$14&gt;=$D34,AO$14&lt;=$F34,$D34&lt;&gt;"",$F34&lt;&gt;"")</formula>
    </cfRule>
    <cfRule type="expression" dxfId="2" priority="2406">
      <formula>AND(AO$14&gt;=$D34,AO$14&lt;=$F34,$G34="Завершено",$D34&lt;&gt;"",$F34&lt;&gt;"")</formula>
    </cfRule>
  </conditionalFormatting>
  <conditionalFormatting sqref="AO35">
    <cfRule type="expression" dxfId="1" priority="2525">
      <formula>AND(AO$14&gt;=$D35,AO$14&lt;=$F35,$D35&lt;&gt;"",$F35&lt;&gt;"")</formula>
    </cfRule>
    <cfRule type="expression" dxfId="2" priority="2526">
      <formula>AND(AO$14&gt;=$D35,AO$14&lt;=$F35,$G35="Завершено",$D35&lt;&gt;"",$F35&lt;&gt;"")</formula>
    </cfRule>
  </conditionalFormatting>
  <conditionalFormatting sqref="AO36">
    <cfRule type="expression" dxfId="1" priority="2645">
      <formula>AND(AO$14&gt;=$D36,AO$14&lt;=$F36,$D36&lt;&gt;"",$F36&lt;&gt;"")</formula>
    </cfRule>
    <cfRule type="expression" dxfId="2" priority="2646">
      <formula>AND(AO$14&gt;=$D36,AO$14&lt;=$F36,$G36="Завершено",$D36&lt;&gt;"",$F36&lt;&gt;"")</formula>
    </cfRule>
  </conditionalFormatting>
  <conditionalFormatting sqref="AO37">
    <cfRule type="expression" dxfId="1" priority="2765">
      <formula>AND(AO$14&gt;=$D37,AO$14&lt;=$F37,$D37&lt;&gt;"",$F37&lt;&gt;"")</formula>
    </cfRule>
    <cfRule type="expression" dxfId="2" priority="2766">
      <formula>AND(AO$14&gt;=$D37,AO$14&lt;=$F37,$G37="Завершено",$D37&lt;&gt;"",$F37&lt;&gt;"")</formula>
    </cfRule>
  </conditionalFormatting>
  <conditionalFormatting sqref="AO38">
    <cfRule type="expression" dxfId="1" priority="2885">
      <formula>AND(AO$14&gt;=$D38,AO$14&lt;=$F38,$D38&lt;&gt;"",$F38&lt;&gt;"")</formula>
    </cfRule>
    <cfRule type="expression" dxfId="2" priority="2886">
      <formula>AND(AO$14&gt;=$D38,AO$14&lt;=$F38,$G38="Завершено",$D38&lt;&gt;"",$F38&lt;&gt;"")</formula>
    </cfRule>
  </conditionalFormatting>
  <conditionalFormatting sqref="AO39">
    <cfRule type="expression" dxfId="1" priority="3005">
      <formula>AND(AO$14&gt;=$D39,AO$14&lt;=$F39,$D39&lt;&gt;"",$F39&lt;&gt;"")</formula>
    </cfRule>
    <cfRule type="expression" dxfId="2" priority="3006">
      <formula>AND(AO$14&gt;=$D39,AO$14&lt;=$F39,$G39="Завершено",$D39&lt;&gt;"",$F39&lt;&gt;"")</formula>
    </cfRule>
  </conditionalFormatting>
  <conditionalFormatting sqref="AO40">
    <cfRule type="expression" dxfId="1" priority="3125">
      <formula>AND(AO$14&gt;=$D40,AO$14&lt;=$F40,$D40&lt;&gt;"",$F40&lt;&gt;"")</formula>
    </cfRule>
    <cfRule type="expression" dxfId="2" priority="3126">
      <formula>AND(AO$14&gt;=$D40,AO$14&lt;=$F40,$G40="Завершено",$D40&lt;&gt;"",$F40&lt;&gt;"")</formula>
    </cfRule>
  </conditionalFormatting>
  <conditionalFormatting sqref="AO41">
    <cfRule type="expression" dxfId="1" priority="3245">
      <formula>AND(AO$14&gt;=$D41,AO$14&lt;=$F41,$D41&lt;&gt;"",$F41&lt;&gt;"")</formula>
    </cfRule>
    <cfRule type="expression" dxfId="2" priority="3246">
      <formula>AND(AO$14&gt;=$D41,AO$14&lt;=$F41,$G41="Завершено",$D41&lt;&gt;"",$F41&lt;&gt;"")</formula>
    </cfRule>
  </conditionalFormatting>
  <conditionalFormatting sqref="AO42">
    <cfRule type="expression" dxfId="1" priority="3365">
      <formula>AND(AO$14&gt;=$D42,AO$14&lt;=$F42,$D42&lt;&gt;"",$F42&lt;&gt;"")</formula>
    </cfRule>
    <cfRule type="expression" dxfId="2" priority="3366">
      <formula>AND(AO$14&gt;=$D42,AO$14&lt;=$F42,$G42="Завершено",$D42&lt;&gt;"",$F42&lt;&gt;"")</formula>
    </cfRule>
  </conditionalFormatting>
  <conditionalFormatting sqref="AO43">
    <cfRule type="expression" dxfId="1" priority="3485">
      <formula>AND(AO$14&gt;=$D43,AO$14&lt;=$F43,$D43&lt;&gt;"",$F43&lt;&gt;"")</formula>
    </cfRule>
    <cfRule type="expression" dxfId="2" priority="3486">
      <formula>AND(AO$14&gt;=$D43,AO$14&lt;=$F43,$G43="Завершено",$D43&lt;&gt;"",$F43&lt;&gt;"")</formula>
    </cfRule>
  </conditionalFormatting>
  <conditionalFormatting sqref="AO44">
    <cfRule type="expression" dxfId="1" priority="3605">
      <formula>AND(AO$14&gt;=$D44,AO$14&lt;=$F44,$D44&lt;&gt;"",$F44&lt;&gt;"")</formula>
    </cfRule>
    <cfRule type="expression" dxfId="2" priority="3606">
      <formula>AND(AO$14&gt;=$D44,AO$14&lt;=$F44,$G44="Завершено",$D44&lt;&gt;"",$F44&lt;&gt;"")</formula>
    </cfRule>
  </conditionalFormatting>
  <conditionalFormatting sqref="AP14:AP15">
    <cfRule type="expression" dxfId="0" priority="34">
      <formula>AND(AP$14&lt;&gt;"",WEEKDAY(AP$14,2)&gt;5)</formula>
    </cfRule>
  </conditionalFormatting>
  <conditionalFormatting sqref="AP15">
    <cfRule type="expression" dxfId="1" priority="127">
      <formula>AND(AP$14&gt;=$D15,AP$14&lt;=$F15,$D15&lt;&gt;"",$F15&lt;&gt;"")</formula>
    </cfRule>
    <cfRule type="expression" dxfId="2" priority="128">
      <formula>AND(AP$14&gt;=$D15,AP$14&lt;=$F15,$G15="Завершено",$D15&lt;&gt;"",$F15&lt;&gt;"")</formula>
    </cfRule>
  </conditionalFormatting>
  <conditionalFormatting sqref="AP16">
    <cfRule type="expression" dxfId="1" priority="247">
      <formula>AND(AP$14&gt;=$D16,AP$14&lt;=$F16,$D16&lt;&gt;"",$F16&lt;&gt;"")</formula>
    </cfRule>
    <cfRule type="expression" dxfId="2" priority="248">
      <formula>AND(AP$14&gt;=$D16,AP$14&lt;=$F16,$G16="Завершено",$D16&lt;&gt;"",$F16&lt;&gt;"")</formula>
    </cfRule>
  </conditionalFormatting>
  <conditionalFormatting sqref="AP17">
    <cfRule type="expression" dxfId="1" priority="367">
      <formula>AND(AP$14&gt;=$D17,AP$14&lt;=$F17,$D17&lt;&gt;"",$F17&lt;&gt;"")</formula>
    </cfRule>
    <cfRule type="expression" dxfId="2" priority="368">
      <formula>AND(AP$14&gt;=$D17,AP$14&lt;=$F17,$G17="Завершено",$D17&lt;&gt;"",$F17&lt;&gt;"")</formula>
    </cfRule>
  </conditionalFormatting>
  <conditionalFormatting sqref="AP18">
    <cfRule type="expression" dxfId="1" priority="487">
      <formula>AND(AP$14&gt;=$D18,AP$14&lt;=$F18,$D18&lt;&gt;"",$F18&lt;&gt;"")</formula>
    </cfRule>
    <cfRule type="expression" dxfId="2" priority="488">
      <formula>AND(AP$14&gt;=$D18,AP$14&lt;=$F18,$G18="Завершено",$D18&lt;&gt;"",$F18&lt;&gt;"")</formula>
    </cfRule>
  </conditionalFormatting>
  <conditionalFormatting sqref="AP19">
    <cfRule type="expression" dxfId="1" priority="607">
      <formula>AND(AP$14&gt;=$D19,AP$14&lt;=$F19,$D19&lt;&gt;"",$F19&lt;&gt;"")</formula>
    </cfRule>
    <cfRule type="expression" dxfId="2" priority="608">
      <formula>AND(AP$14&gt;=$D19,AP$14&lt;=$F19,$G19="Завершено",$D19&lt;&gt;"",$F19&lt;&gt;"")</formula>
    </cfRule>
  </conditionalFormatting>
  <conditionalFormatting sqref="AP20">
    <cfRule type="expression" dxfId="1" priority="727">
      <formula>AND(AP$14&gt;=$D20,AP$14&lt;=$F20,$D20&lt;&gt;"",$F20&lt;&gt;"")</formula>
    </cfRule>
    <cfRule type="expression" dxfId="2" priority="728">
      <formula>AND(AP$14&gt;=$D20,AP$14&lt;=$F20,$G20="Завершено",$D20&lt;&gt;"",$F20&lt;&gt;"")</formula>
    </cfRule>
  </conditionalFormatting>
  <conditionalFormatting sqref="AP21">
    <cfRule type="expression" dxfId="1" priority="847">
      <formula>AND(AP$14&gt;=$D21,AP$14&lt;=$F21,$D21&lt;&gt;"",$F21&lt;&gt;"")</formula>
    </cfRule>
    <cfRule type="expression" dxfId="2" priority="848">
      <formula>AND(AP$14&gt;=$D21,AP$14&lt;=$F21,$G21="Завершено",$D21&lt;&gt;"",$F21&lt;&gt;"")</formula>
    </cfRule>
  </conditionalFormatting>
  <conditionalFormatting sqref="AP22">
    <cfRule type="expression" dxfId="1" priority="967">
      <formula>AND(AP$14&gt;=$D22,AP$14&lt;=$F22,$D22&lt;&gt;"",$F22&lt;&gt;"")</formula>
    </cfRule>
    <cfRule type="expression" dxfId="2" priority="968">
      <formula>AND(AP$14&gt;=$D22,AP$14&lt;=$F22,$G22="Завершено",$D22&lt;&gt;"",$F22&lt;&gt;"")</formula>
    </cfRule>
  </conditionalFormatting>
  <conditionalFormatting sqref="AP23">
    <cfRule type="expression" dxfId="1" priority="1087">
      <formula>AND(AP$14&gt;=$D23,AP$14&lt;=$F23,$D23&lt;&gt;"",$F23&lt;&gt;"")</formula>
    </cfRule>
    <cfRule type="expression" dxfId="2" priority="1088">
      <formula>AND(AP$14&gt;=$D23,AP$14&lt;=$F23,$G23="Завершено",$D23&lt;&gt;"",$F23&lt;&gt;"")</formula>
    </cfRule>
  </conditionalFormatting>
  <conditionalFormatting sqref="AP24">
    <cfRule type="expression" dxfId="1" priority="1207">
      <formula>AND(AP$14&gt;=$D24,AP$14&lt;=$F24,$D24&lt;&gt;"",$F24&lt;&gt;"")</formula>
    </cfRule>
    <cfRule type="expression" dxfId="2" priority="1208">
      <formula>AND(AP$14&gt;=$D24,AP$14&lt;=$F24,$G24="Завершено",$D24&lt;&gt;"",$F24&lt;&gt;"")</formula>
    </cfRule>
  </conditionalFormatting>
  <conditionalFormatting sqref="AP25">
    <cfRule type="expression" dxfId="1" priority="1327">
      <formula>AND(AP$14&gt;=$D25,AP$14&lt;=$F25,$D25&lt;&gt;"",$F25&lt;&gt;"")</formula>
    </cfRule>
    <cfRule type="expression" dxfId="2" priority="1328">
      <formula>AND(AP$14&gt;=$D25,AP$14&lt;=$F25,$G25="Завершено",$D25&lt;&gt;"",$F25&lt;&gt;"")</formula>
    </cfRule>
  </conditionalFormatting>
  <conditionalFormatting sqref="AP26">
    <cfRule type="expression" dxfId="1" priority="1447">
      <formula>AND(AP$14&gt;=$D26,AP$14&lt;=$F26,$D26&lt;&gt;"",$F26&lt;&gt;"")</formula>
    </cfRule>
    <cfRule type="expression" dxfId="2" priority="1448">
      <formula>AND(AP$14&gt;=$D26,AP$14&lt;=$F26,$G26="Завершено",$D26&lt;&gt;"",$F26&lt;&gt;"")</formula>
    </cfRule>
  </conditionalFormatting>
  <conditionalFormatting sqref="AP27">
    <cfRule type="expression" dxfId="1" priority="1567">
      <formula>AND(AP$14&gt;=$D27,AP$14&lt;=$F27,$D27&lt;&gt;"",$F27&lt;&gt;"")</formula>
    </cfRule>
    <cfRule type="expression" dxfId="2" priority="1568">
      <formula>AND(AP$14&gt;=$D27,AP$14&lt;=$F27,$G27="Завершено",$D27&lt;&gt;"",$F27&lt;&gt;"")</formula>
    </cfRule>
  </conditionalFormatting>
  <conditionalFormatting sqref="AP28">
    <cfRule type="expression" dxfId="1" priority="1687">
      <formula>AND(AP$14&gt;=$D28,AP$14&lt;=$F28,$D28&lt;&gt;"",$F28&lt;&gt;"")</formula>
    </cfRule>
    <cfRule type="expression" dxfId="2" priority="1688">
      <formula>AND(AP$14&gt;=$D28,AP$14&lt;=$F28,$G28="Завершено",$D28&lt;&gt;"",$F28&lt;&gt;"")</formula>
    </cfRule>
  </conditionalFormatting>
  <conditionalFormatting sqref="AP29">
    <cfRule type="expression" dxfId="1" priority="1807">
      <formula>AND(AP$14&gt;=$D29,AP$14&lt;=$F29,$D29&lt;&gt;"",$F29&lt;&gt;"")</formula>
    </cfRule>
    <cfRule type="expression" dxfId="2" priority="1808">
      <formula>AND(AP$14&gt;=$D29,AP$14&lt;=$F29,$G29="Завершено",$D29&lt;&gt;"",$F29&lt;&gt;"")</formula>
    </cfRule>
  </conditionalFormatting>
  <conditionalFormatting sqref="AP30">
    <cfRule type="expression" dxfId="1" priority="1927">
      <formula>AND(AP$14&gt;=$D30,AP$14&lt;=$F30,$D30&lt;&gt;"",$F30&lt;&gt;"")</formula>
    </cfRule>
    <cfRule type="expression" dxfId="2" priority="1928">
      <formula>AND(AP$14&gt;=$D30,AP$14&lt;=$F30,$G30="Завершено",$D30&lt;&gt;"",$F30&lt;&gt;"")</formula>
    </cfRule>
  </conditionalFormatting>
  <conditionalFormatting sqref="AP31">
    <cfRule type="expression" dxfId="1" priority="2047">
      <formula>AND(AP$14&gt;=$D31,AP$14&lt;=$F31,$D31&lt;&gt;"",$F31&lt;&gt;"")</formula>
    </cfRule>
    <cfRule type="expression" dxfId="2" priority="2048">
      <formula>AND(AP$14&gt;=$D31,AP$14&lt;=$F31,$G31="Завершено",$D31&lt;&gt;"",$F31&lt;&gt;"")</formula>
    </cfRule>
  </conditionalFormatting>
  <conditionalFormatting sqref="AP32">
    <cfRule type="expression" dxfId="1" priority="2167">
      <formula>AND(AP$14&gt;=$D32,AP$14&lt;=$F32,$D32&lt;&gt;"",$F32&lt;&gt;"")</formula>
    </cfRule>
    <cfRule type="expression" dxfId="2" priority="2168">
      <formula>AND(AP$14&gt;=$D32,AP$14&lt;=$F32,$G32="Завершено",$D32&lt;&gt;"",$F32&lt;&gt;"")</formula>
    </cfRule>
  </conditionalFormatting>
  <conditionalFormatting sqref="AP33">
    <cfRule type="expression" dxfId="1" priority="2287">
      <formula>AND(AP$14&gt;=$D33,AP$14&lt;=$F33,$D33&lt;&gt;"",$F33&lt;&gt;"")</formula>
    </cfRule>
    <cfRule type="expression" dxfId="2" priority="2288">
      <formula>AND(AP$14&gt;=$D33,AP$14&lt;=$F33,$G33="Завершено",$D33&lt;&gt;"",$F33&lt;&gt;"")</formula>
    </cfRule>
  </conditionalFormatting>
  <conditionalFormatting sqref="AP34">
    <cfRule type="expression" dxfId="1" priority="2407">
      <formula>AND(AP$14&gt;=$D34,AP$14&lt;=$F34,$D34&lt;&gt;"",$F34&lt;&gt;"")</formula>
    </cfRule>
    <cfRule type="expression" dxfId="2" priority="2408">
      <formula>AND(AP$14&gt;=$D34,AP$14&lt;=$F34,$G34="Завершено",$D34&lt;&gt;"",$F34&lt;&gt;"")</formula>
    </cfRule>
  </conditionalFormatting>
  <conditionalFormatting sqref="AP35">
    <cfRule type="expression" dxfId="1" priority="2527">
      <formula>AND(AP$14&gt;=$D35,AP$14&lt;=$F35,$D35&lt;&gt;"",$F35&lt;&gt;"")</formula>
    </cfRule>
    <cfRule type="expression" dxfId="2" priority="2528">
      <formula>AND(AP$14&gt;=$D35,AP$14&lt;=$F35,$G35="Завершено",$D35&lt;&gt;"",$F35&lt;&gt;"")</formula>
    </cfRule>
  </conditionalFormatting>
  <conditionalFormatting sqref="AP36">
    <cfRule type="expression" dxfId="1" priority="2647">
      <formula>AND(AP$14&gt;=$D36,AP$14&lt;=$F36,$D36&lt;&gt;"",$F36&lt;&gt;"")</formula>
    </cfRule>
    <cfRule type="expression" dxfId="2" priority="2648">
      <formula>AND(AP$14&gt;=$D36,AP$14&lt;=$F36,$G36="Завершено",$D36&lt;&gt;"",$F36&lt;&gt;"")</formula>
    </cfRule>
  </conditionalFormatting>
  <conditionalFormatting sqref="AP37">
    <cfRule type="expression" dxfId="1" priority="2767">
      <formula>AND(AP$14&gt;=$D37,AP$14&lt;=$F37,$D37&lt;&gt;"",$F37&lt;&gt;"")</formula>
    </cfRule>
    <cfRule type="expression" dxfId="2" priority="2768">
      <formula>AND(AP$14&gt;=$D37,AP$14&lt;=$F37,$G37="Завершено",$D37&lt;&gt;"",$F37&lt;&gt;"")</formula>
    </cfRule>
  </conditionalFormatting>
  <conditionalFormatting sqref="AP38">
    <cfRule type="expression" dxfId="1" priority="2887">
      <formula>AND(AP$14&gt;=$D38,AP$14&lt;=$F38,$D38&lt;&gt;"",$F38&lt;&gt;"")</formula>
    </cfRule>
    <cfRule type="expression" dxfId="2" priority="2888">
      <formula>AND(AP$14&gt;=$D38,AP$14&lt;=$F38,$G38="Завершено",$D38&lt;&gt;"",$F38&lt;&gt;"")</formula>
    </cfRule>
  </conditionalFormatting>
  <conditionalFormatting sqref="AP39">
    <cfRule type="expression" dxfId="1" priority="3007">
      <formula>AND(AP$14&gt;=$D39,AP$14&lt;=$F39,$D39&lt;&gt;"",$F39&lt;&gt;"")</formula>
    </cfRule>
    <cfRule type="expression" dxfId="2" priority="3008">
      <formula>AND(AP$14&gt;=$D39,AP$14&lt;=$F39,$G39="Завершено",$D39&lt;&gt;"",$F39&lt;&gt;"")</formula>
    </cfRule>
  </conditionalFormatting>
  <conditionalFormatting sqref="AP40">
    <cfRule type="expression" dxfId="1" priority="3127">
      <formula>AND(AP$14&gt;=$D40,AP$14&lt;=$F40,$D40&lt;&gt;"",$F40&lt;&gt;"")</formula>
    </cfRule>
    <cfRule type="expression" dxfId="2" priority="3128">
      <formula>AND(AP$14&gt;=$D40,AP$14&lt;=$F40,$G40="Завершено",$D40&lt;&gt;"",$F40&lt;&gt;"")</formula>
    </cfRule>
  </conditionalFormatting>
  <conditionalFormatting sqref="AP41">
    <cfRule type="expression" dxfId="1" priority="3247">
      <formula>AND(AP$14&gt;=$D41,AP$14&lt;=$F41,$D41&lt;&gt;"",$F41&lt;&gt;"")</formula>
    </cfRule>
    <cfRule type="expression" dxfId="2" priority="3248">
      <formula>AND(AP$14&gt;=$D41,AP$14&lt;=$F41,$G41="Завершено",$D41&lt;&gt;"",$F41&lt;&gt;"")</formula>
    </cfRule>
  </conditionalFormatting>
  <conditionalFormatting sqref="AP42">
    <cfRule type="expression" dxfId="1" priority="3367">
      <formula>AND(AP$14&gt;=$D42,AP$14&lt;=$F42,$D42&lt;&gt;"",$F42&lt;&gt;"")</formula>
    </cfRule>
    <cfRule type="expression" dxfId="2" priority="3368">
      <formula>AND(AP$14&gt;=$D42,AP$14&lt;=$F42,$G42="Завершено",$D42&lt;&gt;"",$F42&lt;&gt;"")</formula>
    </cfRule>
  </conditionalFormatting>
  <conditionalFormatting sqref="AP43">
    <cfRule type="expression" dxfId="1" priority="3487">
      <formula>AND(AP$14&gt;=$D43,AP$14&lt;=$F43,$D43&lt;&gt;"",$F43&lt;&gt;"")</formula>
    </cfRule>
    <cfRule type="expression" dxfId="2" priority="3488">
      <formula>AND(AP$14&gt;=$D43,AP$14&lt;=$F43,$G43="Завершено",$D43&lt;&gt;"",$F43&lt;&gt;"")</formula>
    </cfRule>
  </conditionalFormatting>
  <conditionalFormatting sqref="AP44">
    <cfRule type="expression" dxfId="1" priority="3607">
      <formula>AND(AP$14&gt;=$D44,AP$14&lt;=$F44,$D44&lt;&gt;"",$F44&lt;&gt;"")</formula>
    </cfRule>
    <cfRule type="expression" dxfId="2" priority="3608">
      <formula>AND(AP$14&gt;=$D44,AP$14&lt;=$F44,$G44="Завершено",$D44&lt;&gt;"",$F44&lt;&gt;"")</formula>
    </cfRule>
  </conditionalFormatting>
  <conditionalFormatting sqref="AQ14:AQ15">
    <cfRule type="expression" dxfId="0" priority="35">
      <formula>AND(AQ$14&lt;&gt;"",WEEKDAY(AQ$14,2)&gt;5)</formula>
    </cfRule>
  </conditionalFormatting>
  <conditionalFormatting sqref="AQ15">
    <cfRule type="expression" dxfId="1" priority="129">
      <formula>AND(AQ$14&gt;=$D15,AQ$14&lt;=$F15,$D15&lt;&gt;"",$F15&lt;&gt;"")</formula>
    </cfRule>
    <cfRule type="expression" dxfId="2" priority="130">
      <formula>AND(AQ$14&gt;=$D15,AQ$14&lt;=$F15,$G15="Завершено",$D15&lt;&gt;"",$F15&lt;&gt;"")</formula>
    </cfRule>
  </conditionalFormatting>
  <conditionalFormatting sqref="AQ16">
    <cfRule type="expression" dxfId="1" priority="249">
      <formula>AND(AQ$14&gt;=$D16,AQ$14&lt;=$F16,$D16&lt;&gt;"",$F16&lt;&gt;"")</formula>
    </cfRule>
    <cfRule type="expression" dxfId="2" priority="250">
      <formula>AND(AQ$14&gt;=$D16,AQ$14&lt;=$F16,$G16="Завершено",$D16&lt;&gt;"",$F16&lt;&gt;"")</formula>
    </cfRule>
  </conditionalFormatting>
  <conditionalFormatting sqref="AQ17">
    <cfRule type="expression" dxfId="1" priority="369">
      <formula>AND(AQ$14&gt;=$D17,AQ$14&lt;=$F17,$D17&lt;&gt;"",$F17&lt;&gt;"")</formula>
    </cfRule>
    <cfRule type="expression" dxfId="2" priority="370">
      <formula>AND(AQ$14&gt;=$D17,AQ$14&lt;=$F17,$G17="Завершено",$D17&lt;&gt;"",$F17&lt;&gt;"")</formula>
    </cfRule>
  </conditionalFormatting>
  <conditionalFormatting sqref="AQ18">
    <cfRule type="expression" dxfId="1" priority="489">
      <formula>AND(AQ$14&gt;=$D18,AQ$14&lt;=$F18,$D18&lt;&gt;"",$F18&lt;&gt;"")</formula>
    </cfRule>
    <cfRule type="expression" dxfId="2" priority="490">
      <formula>AND(AQ$14&gt;=$D18,AQ$14&lt;=$F18,$G18="Завершено",$D18&lt;&gt;"",$F18&lt;&gt;"")</formula>
    </cfRule>
  </conditionalFormatting>
  <conditionalFormatting sqref="AQ19">
    <cfRule type="expression" dxfId="1" priority="609">
      <formula>AND(AQ$14&gt;=$D19,AQ$14&lt;=$F19,$D19&lt;&gt;"",$F19&lt;&gt;"")</formula>
    </cfRule>
    <cfRule type="expression" dxfId="2" priority="610">
      <formula>AND(AQ$14&gt;=$D19,AQ$14&lt;=$F19,$G19="Завершено",$D19&lt;&gt;"",$F19&lt;&gt;"")</formula>
    </cfRule>
  </conditionalFormatting>
  <conditionalFormatting sqref="AQ20">
    <cfRule type="expression" dxfId="1" priority="729">
      <formula>AND(AQ$14&gt;=$D20,AQ$14&lt;=$F20,$D20&lt;&gt;"",$F20&lt;&gt;"")</formula>
    </cfRule>
    <cfRule type="expression" dxfId="2" priority="730">
      <formula>AND(AQ$14&gt;=$D20,AQ$14&lt;=$F20,$G20="Завершено",$D20&lt;&gt;"",$F20&lt;&gt;"")</formula>
    </cfRule>
  </conditionalFormatting>
  <conditionalFormatting sqref="AQ21">
    <cfRule type="expression" dxfId="1" priority="849">
      <formula>AND(AQ$14&gt;=$D21,AQ$14&lt;=$F21,$D21&lt;&gt;"",$F21&lt;&gt;"")</formula>
    </cfRule>
    <cfRule type="expression" dxfId="2" priority="850">
      <formula>AND(AQ$14&gt;=$D21,AQ$14&lt;=$F21,$G21="Завершено",$D21&lt;&gt;"",$F21&lt;&gt;"")</formula>
    </cfRule>
  </conditionalFormatting>
  <conditionalFormatting sqref="AQ22">
    <cfRule type="expression" dxfId="1" priority="969">
      <formula>AND(AQ$14&gt;=$D22,AQ$14&lt;=$F22,$D22&lt;&gt;"",$F22&lt;&gt;"")</formula>
    </cfRule>
    <cfRule type="expression" dxfId="2" priority="970">
      <formula>AND(AQ$14&gt;=$D22,AQ$14&lt;=$F22,$G22="Завершено",$D22&lt;&gt;"",$F22&lt;&gt;"")</formula>
    </cfRule>
  </conditionalFormatting>
  <conditionalFormatting sqref="AQ23">
    <cfRule type="expression" dxfId="1" priority="1089">
      <formula>AND(AQ$14&gt;=$D23,AQ$14&lt;=$F23,$D23&lt;&gt;"",$F23&lt;&gt;"")</formula>
    </cfRule>
    <cfRule type="expression" dxfId="2" priority="1090">
      <formula>AND(AQ$14&gt;=$D23,AQ$14&lt;=$F23,$G23="Завершено",$D23&lt;&gt;"",$F23&lt;&gt;"")</formula>
    </cfRule>
  </conditionalFormatting>
  <conditionalFormatting sqref="AQ24">
    <cfRule type="expression" dxfId="1" priority="1209">
      <formula>AND(AQ$14&gt;=$D24,AQ$14&lt;=$F24,$D24&lt;&gt;"",$F24&lt;&gt;"")</formula>
    </cfRule>
    <cfRule type="expression" dxfId="2" priority="1210">
      <formula>AND(AQ$14&gt;=$D24,AQ$14&lt;=$F24,$G24="Завершено",$D24&lt;&gt;"",$F24&lt;&gt;"")</formula>
    </cfRule>
  </conditionalFormatting>
  <conditionalFormatting sqref="AQ25">
    <cfRule type="expression" dxfId="1" priority="1329">
      <formula>AND(AQ$14&gt;=$D25,AQ$14&lt;=$F25,$D25&lt;&gt;"",$F25&lt;&gt;"")</formula>
    </cfRule>
    <cfRule type="expression" dxfId="2" priority="1330">
      <formula>AND(AQ$14&gt;=$D25,AQ$14&lt;=$F25,$G25="Завершено",$D25&lt;&gt;"",$F25&lt;&gt;"")</formula>
    </cfRule>
  </conditionalFormatting>
  <conditionalFormatting sqref="AQ26">
    <cfRule type="expression" dxfId="1" priority="1449">
      <formula>AND(AQ$14&gt;=$D26,AQ$14&lt;=$F26,$D26&lt;&gt;"",$F26&lt;&gt;"")</formula>
    </cfRule>
    <cfRule type="expression" dxfId="2" priority="1450">
      <formula>AND(AQ$14&gt;=$D26,AQ$14&lt;=$F26,$G26="Завершено",$D26&lt;&gt;"",$F26&lt;&gt;"")</formula>
    </cfRule>
  </conditionalFormatting>
  <conditionalFormatting sqref="AQ27">
    <cfRule type="expression" dxfId="1" priority="1569">
      <formula>AND(AQ$14&gt;=$D27,AQ$14&lt;=$F27,$D27&lt;&gt;"",$F27&lt;&gt;"")</formula>
    </cfRule>
    <cfRule type="expression" dxfId="2" priority="1570">
      <formula>AND(AQ$14&gt;=$D27,AQ$14&lt;=$F27,$G27="Завершено",$D27&lt;&gt;"",$F27&lt;&gt;"")</formula>
    </cfRule>
  </conditionalFormatting>
  <conditionalFormatting sqref="AQ28">
    <cfRule type="expression" dxfId="1" priority="1689">
      <formula>AND(AQ$14&gt;=$D28,AQ$14&lt;=$F28,$D28&lt;&gt;"",$F28&lt;&gt;"")</formula>
    </cfRule>
    <cfRule type="expression" dxfId="2" priority="1690">
      <formula>AND(AQ$14&gt;=$D28,AQ$14&lt;=$F28,$G28="Завершено",$D28&lt;&gt;"",$F28&lt;&gt;"")</formula>
    </cfRule>
  </conditionalFormatting>
  <conditionalFormatting sqref="AQ29">
    <cfRule type="expression" dxfId="1" priority="1809">
      <formula>AND(AQ$14&gt;=$D29,AQ$14&lt;=$F29,$D29&lt;&gt;"",$F29&lt;&gt;"")</formula>
    </cfRule>
    <cfRule type="expression" dxfId="2" priority="1810">
      <formula>AND(AQ$14&gt;=$D29,AQ$14&lt;=$F29,$G29="Завершено",$D29&lt;&gt;"",$F29&lt;&gt;"")</formula>
    </cfRule>
  </conditionalFormatting>
  <conditionalFormatting sqref="AQ30">
    <cfRule type="expression" dxfId="1" priority="1929">
      <formula>AND(AQ$14&gt;=$D30,AQ$14&lt;=$F30,$D30&lt;&gt;"",$F30&lt;&gt;"")</formula>
    </cfRule>
    <cfRule type="expression" dxfId="2" priority="1930">
      <formula>AND(AQ$14&gt;=$D30,AQ$14&lt;=$F30,$G30="Завершено",$D30&lt;&gt;"",$F30&lt;&gt;"")</formula>
    </cfRule>
  </conditionalFormatting>
  <conditionalFormatting sqref="AQ31">
    <cfRule type="expression" dxfId="1" priority="2049">
      <formula>AND(AQ$14&gt;=$D31,AQ$14&lt;=$F31,$D31&lt;&gt;"",$F31&lt;&gt;"")</formula>
    </cfRule>
    <cfRule type="expression" dxfId="2" priority="2050">
      <formula>AND(AQ$14&gt;=$D31,AQ$14&lt;=$F31,$G31="Завершено",$D31&lt;&gt;"",$F31&lt;&gt;"")</formula>
    </cfRule>
  </conditionalFormatting>
  <conditionalFormatting sqref="AQ32">
    <cfRule type="expression" dxfId="1" priority="2169">
      <formula>AND(AQ$14&gt;=$D32,AQ$14&lt;=$F32,$D32&lt;&gt;"",$F32&lt;&gt;"")</formula>
    </cfRule>
    <cfRule type="expression" dxfId="2" priority="2170">
      <formula>AND(AQ$14&gt;=$D32,AQ$14&lt;=$F32,$G32="Завершено",$D32&lt;&gt;"",$F32&lt;&gt;"")</formula>
    </cfRule>
  </conditionalFormatting>
  <conditionalFormatting sqref="AQ33">
    <cfRule type="expression" dxfId="1" priority="2289">
      <formula>AND(AQ$14&gt;=$D33,AQ$14&lt;=$F33,$D33&lt;&gt;"",$F33&lt;&gt;"")</formula>
    </cfRule>
    <cfRule type="expression" dxfId="2" priority="2290">
      <formula>AND(AQ$14&gt;=$D33,AQ$14&lt;=$F33,$G33="Завершено",$D33&lt;&gt;"",$F33&lt;&gt;"")</formula>
    </cfRule>
  </conditionalFormatting>
  <conditionalFormatting sqref="AQ34">
    <cfRule type="expression" dxfId="1" priority="2409">
      <formula>AND(AQ$14&gt;=$D34,AQ$14&lt;=$F34,$D34&lt;&gt;"",$F34&lt;&gt;"")</formula>
    </cfRule>
    <cfRule type="expression" dxfId="2" priority="2410">
      <formula>AND(AQ$14&gt;=$D34,AQ$14&lt;=$F34,$G34="Завершено",$D34&lt;&gt;"",$F34&lt;&gt;"")</formula>
    </cfRule>
  </conditionalFormatting>
  <conditionalFormatting sqref="AQ35">
    <cfRule type="expression" dxfId="1" priority="2529">
      <formula>AND(AQ$14&gt;=$D35,AQ$14&lt;=$F35,$D35&lt;&gt;"",$F35&lt;&gt;"")</formula>
    </cfRule>
    <cfRule type="expression" dxfId="2" priority="2530">
      <formula>AND(AQ$14&gt;=$D35,AQ$14&lt;=$F35,$G35="Завершено",$D35&lt;&gt;"",$F35&lt;&gt;"")</formula>
    </cfRule>
  </conditionalFormatting>
  <conditionalFormatting sqref="AQ36">
    <cfRule type="expression" dxfId="1" priority="2649">
      <formula>AND(AQ$14&gt;=$D36,AQ$14&lt;=$F36,$D36&lt;&gt;"",$F36&lt;&gt;"")</formula>
    </cfRule>
    <cfRule type="expression" dxfId="2" priority="2650">
      <formula>AND(AQ$14&gt;=$D36,AQ$14&lt;=$F36,$G36="Завершено",$D36&lt;&gt;"",$F36&lt;&gt;"")</formula>
    </cfRule>
  </conditionalFormatting>
  <conditionalFormatting sqref="AQ37">
    <cfRule type="expression" dxfId="1" priority="2769">
      <formula>AND(AQ$14&gt;=$D37,AQ$14&lt;=$F37,$D37&lt;&gt;"",$F37&lt;&gt;"")</formula>
    </cfRule>
    <cfRule type="expression" dxfId="2" priority="2770">
      <formula>AND(AQ$14&gt;=$D37,AQ$14&lt;=$F37,$G37="Завершено",$D37&lt;&gt;"",$F37&lt;&gt;"")</formula>
    </cfRule>
  </conditionalFormatting>
  <conditionalFormatting sqref="AQ38">
    <cfRule type="expression" dxfId="1" priority="2889">
      <formula>AND(AQ$14&gt;=$D38,AQ$14&lt;=$F38,$D38&lt;&gt;"",$F38&lt;&gt;"")</formula>
    </cfRule>
    <cfRule type="expression" dxfId="2" priority="2890">
      <formula>AND(AQ$14&gt;=$D38,AQ$14&lt;=$F38,$G38="Завершено",$D38&lt;&gt;"",$F38&lt;&gt;"")</formula>
    </cfRule>
  </conditionalFormatting>
  <conditionalFormatting sqref="AQ39">
    <cfRule type="expression" dxfId="1" priority="3009">
      <formula>AND(AQ$14&gt;=$D39,AQ$14&lt;=$F39,$D39&lt;&gt;"",$F39&lt;&gt;"")</formula>
    </cfRule>
    <cfRule type="expression" dxfId="2" priority="3010">
      <formula>AND(AQ$14&gt;=$D39,AQ$14&lt;=$F39,$G39="Завершено",$D39&lt;&gt;"",$F39&lt;&gt;"")</formula>
    </cfRule>
  </conditionalFormatting>
  <conditionalFormatting sqref="AQ40">
    <cfRule type="expression" dxfId="1" priority="3129">
      <formula>AND(AQ$14&gt;=$D40,AQ$14&lt;=$F40,$D40&lt;&gt;"",$F40&lt;&gt;"")</formula>
    </cfRule>
    <cfRule type="expression" dxfId="2" priority="3130">
      <formula>AND(AQ$14&gt;=$D40,AQ$14&lt;=$F40,$G40="Завершено",$D40&lt;&gt;"",$F40&lt;&gt;"")</formula>
    </cfRule>
  </conditionalFormatting>
  <conditionalFormatting sqref="AQ41">
    <cfRule type="expression" dxfId="1" priority="3249">
      <formula>AND(AQ$14&gt;=$D41,AQ$14&lt;=$F41,$D41&lt;&gt;"",$F41&lt;&gt;"")</formula>
    </cfRule>
    <cfRule type="expression" dxfId="2" priority="3250">
      <formula>AND(AQ$14&gt;=$D41,AQ$14&lt;=$F41,$G41="Завершено",$D41&lt;&gt;"",$F41&lt;&gt;"")</formula>
    </cfRule>
  </conditionalFormatting>
  <conditionalFormatting sqref="AQ42">
    <cfRule type="expression" dxfId="1" priority="3369">
      <formula>AND(AQ$14&gt;=$D42,AQ$14&lt;=$F42,$D42&lt;&gt;"",$F42&lt;&gt;"")</formula>
    </cfRule>
    <cfRule type="expression" dxfId="2" priority="3370">
      <formula>AND(AQ$14&gt;=$D42,AQ$14&lt;=$F42,$G42="Завершено",$D42&lt;&gt;"",$F42&lt;&gt;"")</formula>
    </cfRule>
  </conditionalFormatting>
  <conditionalFormatting sqref="AQ43">
    <cfRule type="expression" dxfId="1" priority="3489">
      <formula>AND(AQ$14&gt;=$D43,AQ$14&lt;=$F43,$D43&lt;&gt;"",$F43&lt;&gt;"")</formula>
    </cfRule>
    <cfRule type="expression" dxfId="2" priority="3490">
      <formula>AND(AQ$14&gt;=$D43,AQ$14&lt;=$F43,$G43="Завершено",$D43&lt;&gt;"",$F43&lt;&gt;"")</formula>
    </cfRule>
  </conditionalFormatting>
  <conditionalFormatting sqref="AQ44">
    <cfRule type="expression" dxfId="1" priority="3609">
      <formula>AND(AQ$14&gt;=$D44,AQ$14&lt;=$F44,$D44&lt;&gt;"",$F44&lt;&gt;"")</formula>
    </cfRule>
    <cfRule type="expression" dxfId="2" priority="3610">
      <formula>AND(AQ$14&gt;=$D44,AQ$14&lt;=$F44,$G44="Завершено",$D44&lt;&gt;"",$F44&lt;&gt;"")</formula>
    </cfRule>
  </conditionalFormatting>
  <conditionalFormatting sqref="AR14:AR15">
    <cfRule type="expression" dxfId="0" priority="36">
      <formula>AND(AR$14&lt;&gt;"",WEEKDAY(AR$14,2)&gt;5)</formula>
    </cfRule>
  </conditionalFormatting>
  <conditionalFormatting sqref="AR15">
    <cfRule type="expression" dxfId="1" priority="131">
      <formula>AND(AR$14&gt;=$D15,AR$14&lt;=$F15,$D15&lt;&gt;"",$F15&lt;&gt;"")</formula>
    </cfRule>
    <cfRule type="expression" dxfId="2" priority="132">
      <formula>AND(AR$14&gt;=$D15,AR$14&lt;=$F15,$G15="Завершено",$D15&lt;&gt;"",$F15&lt;&gt;"")</formula>
    </cfRule>
  </conditionalFormatting>
  <conditionalFormatting sqref="AR16">
    <cfRule type="expression" dxfId="1" priority="251">
      <formula>AND(AR$14&gt;=$D16,AR$14&lt;=$F16,$D16&lt;&gt;"",$F16&lt;&gt;"")</formula>
    </cfRule>
    <cfRule type="expression" dxfId="2" priority="252">
      <formula>AND(AR$14&gt;=$D16,AR$14&lt;=$F16,$G16="Завершено",$D16&lt;&gt;"",$F16&lt;&gt;"")</formula>
    </cfRule>
  </conditionalFormatting>
  <conditionalFormatting sqref="AR17">
    <cfRule type="expression" dxfId="1" priority="371">
      <formula>AND(AR$14&gt;=$D17,AR$14&lt;=$F17,$D17&lt;&gt;"",$F17&lt;&gt;"")</formula>
    </cfRule>
    <cfRule type="expression" dxfId="2" priority="372">
      <formula>AND(AR$14&gt;=$D17,AR$14&lt;=$F17,$G17="Завершено",$D17&lt;&gt;"",$F17&lt;&gt;"")</formula>
    </cfRule>
  </conditionalFormatting>
  <conditionalFormatting sqref="AR18">
    <cfRule type="expression" dxfId="1" priority="491">
      <formula>AND(AR$14&gt;=$D18,AR$14&lt;=$F18,$D18&lt;&gt;"",$F18&lt;&gt;"")</formula>
    </cfRule>
    <cfRule type="expression" dxfId="2" priority="492">
      <formula>AND(AR$14&gt;=$D18,AR$14&lt;=$F18,$G18="Завершено",$D18&lt;&gt;"",$F18&lt;&gt;"")</formula>
    </cfRule>
  </conditionalFormatting>
  <conditionalFormatting sqref="AR19">
    <cfRule type="expression" dxfId="1" priority="611">
      <formula>AND(AR$14&gt;=$D19,AR$14&lt;=$F19,$D19&lt;&gt;"",$F19&lt;&gt;"")</formula>
    </cfRule>
    <cfRule type="expression" dxfId="2" priority="612">
      <formula>AND(AR$14&gt;=$D19,AR$14&lt;=$F19,$G19="Завершено",$D19&lt;&gt;"",$F19&lt;&gt;"")</formula>
    </cfRule>
  </conditionalFormatting>
  <conditionalFormatting sqref="AR20">
    <cfRule type="expression" dxfId="1" priority="731">
      <formula>AND(AR$14&gt;=$D20,AR$14&lt;=$F20,$D20&lt;&gt;"",$F20&lt;&gt;"")</formula>
    </cfRule>
    <cfRule type="expression" dxfId="2" priority="732">
      <formula>AND(AR$14&gt;=$D20,AR$14&lt;=$F20,$G20="Завершено",$D20&lt;&gt;"",$F20&lt;&gt;"")</formula>
    </cfRule>
  </conditionalFormatting>
  <conditionalFormatting sqref="AR21">
    <cfRule type="expression" dxfId="1" priority="851">
      <formula>AND(AR$14&gt;=$D21,AR$14&lt;=$F21,$D21&lt;&gt;"",$F21&lt;&gt;"")</formula>
    </cfRule>
    <cfRule type="expression" dxfId="2" priority="852">
      <formula>AND(AR$14&gt;=$D21,AR$14&lt;=$F21,$G21="Завершено",$D21&lt;&gt;"",$F21&lt;&gt;"")</formula>
    </cfRule>
  </conditionalFormatting>
  <conditionalFormatting sqref="AR22">
    <cfRule type="expression" dxfId="1" priority="971">
      <formula>AND(AR$14&gt;=$D22,AR$14&lt;=$F22,$D22&lt;&gt;"",$F22&lt;&gt;"")</formula>
    </cfRule>
    <cfRule type="expression" dxfId="2" priority="972">
      <formula>AND(AR$14&gt;=$D22,AR$14&lt;=$F22,$G22="Завершено",$D22&lt;&gt;"",$F22&lt;&gt;"")</formula>
    </cfRule>
  </conditionalFormatting>
  <conditionalFormatting sqref="AR23">
    <cfRule type="expression" dxfId="1" priority="1091">
      <formula>AND(AR$14&gt;=$D23,AR$14&lt;=$F23,$D23&lt;&gt;"",$F23&lt;&gt;"")</formula>
    </cfRule>
    <cfRule type="expression" dxfId="2" priority="1092">
      <formula>AND(AR$14&gt;=$D23,AR$14&lt;=$F23,$G23="Завершено",$D23&lt;&gt;"",$F23&lt;&gt;"")</formula>
    </cfRule>
  </conditionalFormatting>
  <conditionalFormatting sqref="AR24">
    <cfRule type="expression" dxfId="1" priority="1211">
      <formula>AND(AR$14&gt;=$D24,AR$14&lt;=$F24,$D24&lt;&gt;"",$F24&lt;&gt;"")</formula>
    </cfRule>
    <cfRule type="expression" dxfId="2" priority="1212">
      <formula>AND(AR$14&gt;=$D24,AR$14&lt;=$F24,$G24="Завершено",$D24&lt;&gt;"",$F24&lt;&gt;"")</formula>
    </cfRule>
  </conditionalFormatting>
  <conditionalFormatting sqref="AR25">
    <cfRule type="expression" dxfId="1" priority="1331">
      <formula>AND(AR$14&gt;=$D25,AR$14&lt;=$F25,$D25&lt;&gt;"",$F25&lt;&gt;"")</formula>
    </cfRule>
    <cfRule type="expression" dxfId="2" priority="1332">
      <formula>AND(AR$14&gt;=$D25,AR$14&lt;=$F25,$G25="Завершено",$D25&lt;&gt;"",$F25&lt;&gt;"")</formula>
    </cfRule>
  </conditionalFormatting>
  <conditionalFormatting sqref="AR26">
    <cfRule type="expression" dxfId="1" priority="1451">
      <formula>AND(AR$14&gt;=$D26,AR$14&lt;=$F26,$D26&lt;&gt;"",$F26&lt;&gt;"")</formula>
    </cfRule>
    <cfRule type="expression" dxfId="2" priority="1452">
      <formula>AND(AR$14&gt;=$D26,AR$14&lt;=$F26,$G26="Завершено",$D26&lt;&gt;"",$F26&lt;&gt;"")</formula>
    </cfRule>
  </conditionalFormatting>
  <conditionalFormatting sqref="AR27">
    <cfRule type="expression" dxfId="1" priority="1571">
      <formula>AND(AR$14&gt;=$D27,AR$14&lt;=$F27,$D27&lt;&gt;"",$F27&lt;&gt;"")</formula>
    </cfRule>
    <cfRule type="expression" dxfId="2" priority="1572">
      <formula>AND(AR$14&gt;=$D27,AR$14&lt;=$F27,$G27="Завершено",$D27&lt;&gt;"",$F27&lt;&gt;"")</formula>
    </cfRule>
  </conditionalFormatting>
  <conditionalFormatting sqref="AR28">
    <cfRule type="expression" dxfId="1" priority="1691">
      <formula>AND(AR$14&gt;=$D28,AR$14&lt;=$F28,$D28&lt;&gt;"",$F28&lt;&gt;"")</formula>
    </cfRule>
    <cfRule type="expression" dxfId="2" priority="1692">
      <formula>AND(AR$14&gt;=$D28,AR$14&lt;=$F28,$G28="Завершено",$D28&lt;&gt;"",$F28&lt;&gt;"")</formula>
    </cfRule>
  </conditionalFormatting>
  <conditionalFormatting sqref="AR29">
    <cfRule type="expression" dxfId="1" priority="1811">
      <formula>AND(AR$14&gt;=$D29,AR$14&lt;=$F29,$D29&lt;&gt;"",$F29&lt;&gt;"")</formula>
    </cfRule>
    <cfRule type="expression" dxfId="2" priority="1812">
      <formula>AND(AR$14&gt;=$D29,AR$14&lt;=$F29,$G29="Завершено",$D29&lt;&gt;"",$F29&lt;&gt;"")</formula>
    </cfRule>
  </conditionalFormatting>
  <conditionalFormatting sqref="AR30">
    <cfRule type="expression" dxfId="1" priority="1931">
      <formula>AND(AR$14&gt;=$D30,AR$14&lt;=$F30,$D30&lt;&gt;"",$F30&lt;&gt;"")</formula>
    </cfRule>
    <cfRule type="expression" dxfId="2" priority="1932">
      <formula>AND(AR$14&gt;=$D30,AR$14&lt;=$F30,$G30="Завершено",$D30&lt;&gt;"",$F30&lt;&gt;"")</formula>
    </cfRule>
  </conditionalFormatting>
  <conditionalFormatting sqref="AR31">
    <cfRule type="expression" dxfId="1" priority="2051">
      <formula>AND(AR$14&gt;=$D31,AR$14&lt;=$F31,$D31&lt;&gt;"",$F31&lt;&gt;"")</formula>
    </cfRule>
    <cfRule type="expression" dxfId="2" priority="2052">
      <formula>AND(AR$14&gt;=$D31,AR$14&lt;=$F31,$G31="Завершено",$D31&lt;&gt;"",$F31&lt;&gt;"")</formula>
    </cfRule>
  </conditionalFormatting>
  <conditionalFormatting sqref="AR32">
    <cfRule type="expression" dxfId="1" priority="2171">
      <formula>AND(AR$14&gt;=$D32,AR$14&lt;=$F32,$D32&lt;&gt;"",$F32&lt;&gt;"")</formula>
    </cfRule>
    <cfRule type="expression" dxfId="2" priority="2172">
      <formula>AND(AR$14&gt;=$D32,AR$14&lt;=$F32,$G32="Завершено",$D32&lt;&gt;"",$F32&lt;&gt;"")</formula>
    </cfRule>
  </conditionalFormatting>
  <conditionalFormatting sqref="AR33">
    <cfRule type="expression" dxfId="1" priority="2291">
      <formula>AND(AR$14&gt;=$D33,AR$14&lt;=$F33,$D33&lt;&gt;"",$F33&lt;&gt;"")</formula>
    </cfRule>
    <cfRule type="expression" dxfId="2" priority="2292">
      <formula>AND(AR$14&gt;=$D33,AR$14&lt;=$F33,$G33="Завершено",$D33&lt;&gt;"",$F33&lt;&gt;"")</formula>
    </cfRule>
  </conditionalFormatting>
  <conditionalFormatting sqref="AR34">
    <cfRule type="expression" dxfId="1" priority="2411">
      <formula>AND(AR$14&gt;=$D34,AR$14&lt;=$F34,$D34&lt;&gt;"",$F34&lt;&gt;"")</formula>
    </cfRule>
    <cfRule type="expression" dxfId="2" priority="2412">
      <formula>AND(AR$14&gt;=$D34,AR$14&lt;=$F34,$G34="Завершено",$D34&lt;&gt;"",$F34&lt;&gt;"")</formula>
    </cfRule>
  </conditionalFormatting>
  <conditionalFormatting sqref="AR35">
    <cfRule type="expression" dxfId="1" priority="2531">
      <formula>AND(AR$14&gt;=$D35,AR$14&lt;=$F35,$D35&lt;&gt;"",$F35&lt;&gt;"")</formula>
    </cfRule>
    <cfRule type="expression" dxfId="2" priority="2532">
      <formula>AND(AR$14&gt;=$D35,AR$14&lt;=$F35,$G35="Завершено",$D35&lt;&gt;"",$F35&lt;&gt;"")</formula>
    </cfRule>
  </conditionalFormatting>
  <conditionalFormatting sqref="AR36">
    <cfRule type="expression" dxfId="1" priority="2651">
      <formula>AND(AR$14&gt;=$D36,AR$14&lt;=$F36,$D36&lt;&gt;"",$F36&lt;&gt;"")</formula>
    </cfRule>
    <cfRule type="expression" dxfId="2" priority="2652">
      <formula>AND(AR$14&gt;=$D36,AR$14&lt;=$F36,$G36="Завершено",$D36&lt;&gt;"",$F36&lt;&gt;"")</formula>
    </cfRule>
  </conditionalFormatting>
  <conditionalFormatting sqref="AR37">
    <cfRule type="expression" dxfId="1" priority="2771">
      <formula>AND(AR$14&gt;=$D37,AR$14&lt;=$F37,$D37&lt;&gt;"",$F37&lt;&gt;"")</formula>
    </cfRule>
    <cfRule type="expression" dxfId="2" priority="2772">
      <formula>AND(AR$14&gt;=$D37,AR$14&lt;=$F37,$G37="Завершено",$D37&lt;&gt;"",$F37&lt;&gt;"")</formula>
    </cfRule>
  </conditionalFormatting>
  <conditionalFormatting sqref="AR38">
    <cfRule type="expression" dxfId="1" priority="2891">
      <formula>AND(AR$14&gt;=$D38,AR$14&lt;=$F38,$D38&lt;&gt;"",$F38&lt;&gt;"")</formula>
    </cfRule>
    <cfRule type="expression" dxfId="2" priority="2892">
      <formula>AND(AR$14&gt;=$D38,AR$14&lt;=$F38,$G38="Завершено",$D38&lt;&gt;"",$F38&lt;&gt;"")</formula>
    </cfRule>
  </conditionalFormatting>
  <conditionalFormatting sqref="AR39">
    <cfRule type="expression" dxfId="1" priority="3011">
      <formula>AND(AR$14&gt;=$D39,AR$14&lt;=$F39,$D39&lt;&gt;"",$F39&lt;&gt;"")</formula>
    </cfRule>
    <cfRule type="expression" dxfId="2" priority="3012">
      <formula>AND(AR$14&gt;=$D39,AR$14&lt;=$F39,$G39="Завершено",$D39&lt;&gt;"",$F39&lt;&gt;"")</formula>
    </cfRule>
  </conditionalFormatting>
  <conditionalFormatting sqref="AR40">
    <cfRule type="expression" dxfId="1" priority="3131">
      <formula>AND(AR$14&gt;=$D40,AR$14&lt;=$F40,$D40&lt;&gt;"",$F40&lt;&gt;"")</formula>
    </cfRule>
    <cfRule type="expression" dxfId="2" priority="3132">
      <formula>AND(AR$14&gt;=$D40,AR$14&lt;=$F40,$G40="Завершено",$D40&lt;&gt;"",$F40&lt;&gt;"")</formula>
    </cfRule>
  </conditionalFormatting>
  <conditionalFormatting sqref="AR41">
    <cfRule type="expression" dxfId="1" priority="3251">
      <formula>AND(AR$14&gt;=$D41,AR$14&lt;=$F41,$D41&lt;&gt;"",$F41&lt;&gt;"")</formula>
    </cfRule>
    <cfRule type="expression" dxfId="2" priority="3252">
      <formula>AND(AR$14&gt;=$D41,AR$14&lt;=$F41,$G41="Завершено",$D41&lt;&gt;"",$F41&lt;&gt;"")</formula>
    </cfRule>
  </conditionalFormatting>
  <conditionalFormatting sqref="AR42">
    <cfRule type="expression" dxfId="1" priority="3371">
      <formula>AND(AR$14&gt;=$D42,AR$14&lt;=$F42,$D42&lt;&gt;"",$F42&lt;&gt;"")</formula>
    </cfRule>
    <cfRule type="expression" dxfId="2" priority="3372">
      <formula>AND(AR$14&gt;=$D42,AR$14&lt;=$F42,$G42="Завершено",$D42&lt;&gt;"",$F42&lt;&gt;"")</formula>
    </cfRule>
  </conditionalFormatting>
  <conditionalFormatting sqref="AR43">
    <cfRule type="expression" dxfId="1" priority="3491">
      <formula>AND(AR$14&gt;=$D43,AR$14&lt;=$F43,$D43&lt;&gt;"",$F43&lt;&gt;"")</formula>
    </cfRule>
    <cfRule type="expression" dxfId="2" priority="3492">
      <formula>AND(AR$14&gt;=$D43,AR$14&lt;=$F43,$G43="Завершено",$D43&lt;&gt;"",$F43&lt;&gt;"")</formula>
    </cfRule>
  </conditionalFormatting>
  <conditionalFormatting sqref="AR44">
    <cfRule type="expression" dxfId="1" priority="3611">
      <formula>AND(AR$14&gt;=$D44,AR$14&lt;=$F44,$D44&lt;&gt;"",$F44&lt;&gt;"")</formula>
    </cfRule>
    <cfRule type="expression" dxfId="2" priority="3612">
      <formula>AND(AR$14&gt;=$D44,AR$14&lt;=$F44,$G44="Завершено",$D44&lt;&gt;"",$F44&lt;&gt;"")</formula>
    </cfRule>
  </conditionalFormatting>
  <conditionalFormatting sqref="AS14:AS15">
    <cfRule type="expression" dxfId="0" priority="37">
      <formula>AND(AS$14&lt;&gt;"",WEEKDAY(AS$14,2)&gt;5)</formula>
    </cfRule>
  </conditionalFormatting>
  <conditionalFormatting sqref="AS15">
    <cfRule type="expression" dxfId="1" priority="133">
      <formula>AND(AS$14&gt;=$D15,AS$14&lt;=$F15,$D15&lt;&gt;"",$F15&lt;&gt;"")</formula>
    </cfRule>
    <cfRule type="expression" dxfId="2" priority="134">
      <formula>AND(AS$14&gt;=$D15,AS$14&lt;=$F15,$G15="Завершено",$D15&lt;&gt;"",$F15&lt;&gt;"")</formula>
    </cfRule>
  </conditionalFormatting>
  <conditionalFormatting sqref="AS16">
    <cfRule type="expression" dxfId="1" priority="253">
      <formula>AND(AS$14&gt;=$D16,AS$14&lt;=$F16,$D16&lt;&gt;"",$F16&lt;&gt;"")</formula>
    </cfRule>
    <cfRule type="expression" dxfId="2" priority="254">
      <formula>AND(AS$14&gt;=$D16,AS$14&lt;=$F16,$G16="Завершено",$D16&lt;&gt;"",$F16&lt;&gt;"")</formula>
    </cfRule>
  </conditionalFormatting>
  <conditionalFormatting sqref="AS17">
    <cfRule type="expression" dxfId="1" priority="373">
      <formula>AND(AS$14&gt;=$D17,AS$14&lt;=$F17,$D17&lt;&gt;"",$F17&lt;&gt;"")</formula>
    </cfRule>
    <cfRule type="expression" dxfId="2" priority="374">
      <formula>AND(AS$14&gt;=$D17,AS$14&lt;=$F17,$G17="Завершено",$D17&lt;&gt;"",$F17&lt;&gt;"")</formula>
    </cfRule>
  </conditionalFormatting>
  <conditionalFormatting sqref="AS18">
    <cfRule type="expression" dxfId="1" priority="493">
      <formula>AND(AS$14&gt;=$D18,AS$14&lt;=$F18,$D18&lt;&gt;"",$F18&lt;&gt;"")</formula>
    </cfRule>
    <cfRule type="expression" dxfId="2" priority="494">
      <formula>AND(AS$14&gt;=$D18,AS$14&lt;=$F18,$G18="Завершено",$D18&lt;&gt;"",$F18&lt;&gt;"")</formula>
    </cfRule>
  </conditionalFormatting>
  <conditionalFormatting sqref="AS19">
    <cfRule type="expression" dxfId="1" priority="613">
      <formula>AND(AS$14&gt;=$D19,AS$14&lt;=$F19,$D19&lt;&gt;"",$F19&lt;&gt;"")</formula>
    </cfRule>
    <cfRule type="expression" dxfId="2" priority="614">
      <formula>AND(AS$14&gt;=$D19,AS$14&lt;=$F19,$G19="Завершено",$D19&lt;&gt;"",$F19&lt;&gt;"")</formula>
    </cfRule>
  </conditionalFormatting>
  <conditionalFormatting sqref="AS20">
    <cfRule type="expression" dxfId="1" priority="733">
      <formula>AND(AS$14&gt;=$D20,AS$14&lt;=$F20,$D20&lt;&gt;"",$F20&lt;&gt;"")</formula>
    </cfRule>
    <cfRule type="expression" dxfId="2" priority="734">
      <formula>AND(AS$14&gt;=$D20,AS$14&lt;=$F20,$G20="Завершено",$D20&lt;&gt;"",$F20&lt;&gt;"")</formula>
    </cfRule>
  </conditionalFormatting>
  <conditionalFormatting sqref="AS21">
    <cfRule type="expression" dxfId="1" priority="853">
      <formula>AND(AS$14&gt;=$D21,AS$14&lt;=$F21,$D21&lt;&gt;"",$F21&lt;&gt;"")</formula>
    </cfRule>
    <cfRule type="expression" dxfId="2" priority="854">
      <formula>AND(AS$14&gt;=$D21,AS$14&lt;=$F21,$G21="Завершено",$D21&lt;&gt;"",$F21&lt;&gt;"")</formula>
    </cfRule>
  </conditionalFormatting>
  <conditionalFormatting sqref="AS22">
    <cfRule type="expression" dxfId="1" priority="973">
      <formula>AND(AS$14&gt;=$D22,AS$14&lt;=$F22,$D22&lt;&gt;"",$F22&lt;&gt;"")</formula>
    </cfRule>
    <cfRule type="expression" dxfId="2" priority="974">
      <formula>AND(AS$14&gt;=$D22,AS$14&lt;=$F22,$G22="Завершено",$D22&lt;&gt;"",$F22&lt;&gt;"")</formula>
    </cfRule>
  </conditionalFormatting>
  <conditionalFormatting sqref="AS23">
    <cfRule type="expression" dxfId="1" priority="1093">
      <formula>AND(AS$14&gt;=$D23,AS$14&lt;=$F23,$D23&lt;&gt;"",$F23&lt;&gt;"")</formula>
    </cfRule>
    <cfRule type="expression" dxfId="2" priority="1094">
      <formula>AND(AS$14&gt;=$D23,AS$14&lt;=$F23,$G23="Завершено",$D23&lt;&gt;"",$F23&lt;&gt;"")</formula>
    </cfRule>
  </conditionalFormatting>
  <conditionalFormatting sqref="AS24">
    <cfRule type="expression" dxfId="1" priority="1213">
      <formula>AND(AS$14&gt;=$D24,AS$14&lt;=$F24,$D24&lt;&gt;"",$F24&lt;&gt;"")</formula>
    </cfRule>
    <cfRule type="expression" dxfId="2" priority="1214">
      <formula>AND(AS$14&gt;=$D24,AS$14&lt;=$F24,$G24="Завершено",$D24&lt;&gt;"",$F24&lt;&gt;"")</formula>
    </cfRule>
  </conditionalFormatting>
  <conditionalFormatting sqref="AS25">
    <cfRule type="expression" dxfId="1" priority="1333">
      <formula>AND(AS$14&gt;=$D25,AS$14&lt;=$F25,$D25&lt;&gt;"",$F25&lt;&gt;"")</formula>
    </cfRule>
    <cfRule type="expression" dxfId="2" priority="1334">
      <formula>AND(AS$14&gt;=$D25,AS$14&lt;=$F25,$G25="Завершено",$D25&lt;&gt;"",$F25&lt;&gt;"")</formula>
    </cfRule>
  </conditionalFormatting>
  <conditionalFormatting sqref="AS26">
    <cfRule type="expression" dxfId="1" priority="1453">
      <formula>AND(AS$14&gt;=$D26,AS$14&lt;=$F26,$D26&lt;&gt;"",$F26&lt;&gt;"")</formula>
    </cfRule>
    <cfRule type="expression" dxfId="2" priority="1454">
      <formula>AND(AS$14&gt;=$D26,AS$14&lt;=$F26,$G26="Завершено",$D26&lt;&gt;"",$F26&lt;&gt;"")</formula>
    </cfRule>
  </conditionalFormatting>
  <conditionalFormatting sqref="AS27">
    <cfRule type="expression" dxfId="1" priority="1573">
      <formula>AND(AS$14&gt;=$D27,AS$14&lt;=$F27,$D27&lt;&gt;"",$F27&lt;&gt;"")</formula>
    </cfRule>
    <cfRule type="expression" dxfId="2" priority="1574">
      <formula>AND(AS$14&gt;=$D27,AS$14&lt;=$F27,$G27="Завершено",$D27&lt;&gt;"",$F27&lt;&gt;"")</formula>
    </cfRule>
  </conditionalFormatting>
  <conditionalFormatting sqref="AS28">
    <cfRule type="expression" dxfId="1" priority="1693">
      <formula>AND(AS$14&gt;=$D28,AS$14&lt;=$F28,$D28&lt;&gt;"",$F28&lt;&gt;"")</formula>
    </cfRule>
    <cfRule type="expression" dxfId="2" priority="1694">
      <formula>AND(AS$14&gt;=$D28,AS$14&lt;=$F28,$G28="Завершено",$D28&lt;&gt;"",$F28&lt;&gt;"")</formula>
    </cfRule>
  </conditionalFormatting>
  <conditionalFormatting sqref="AS29">
    <cfRule type="expression" dxfId="1" priority="1813">
      <formula>AND(AS$14&gt;=$D29,AS$14&lt;=$F29,$D29&lt;&gt;"",$F29&lt;&gt;"")</formula>
    </cfRule>
    <cfRule type="expression" dxfId="2" priority="1814">
      <formula>AND(AS$14&gt;=$D29,AS$14&lt;=$F29,$G29="Завершено",$D29&lt;&gt;"",$F29&lt;&gt;"")</formula>
    </cfRule>
  </conditionalFormatting>
  <conditionalFormatting sqref="AS30">
    <cfRule type="expression" dxfId="1" priority="1933">
      <formula>AND(AS$14&gt;=$D30,AS$14&lt;=$F30,$D30&lt;&gt;"",$F30&lt;&gt;"")</formula>
    </cfRule>
    <cfRule type="expression" dxfId="2" priority="1934">
      <formula>AND(AS$14&gt;=$D30,AS$14&lt;=$F30,$G30="Завершено",$D30&lt;&gt;"",$F30&lt;&gt;"")</formula>
    </cfRule>
  </conditionalFormatting>
  <conditionalFormatting sqref="AS31">
    <cfRule type="expression" dxfId="1" priority="2053">
      <formula>AND(AS$14&gt;=$D31,AS$14&lt;=$F31,$D31&lt;&gt;"",$F31&lt;&gt;"")</formula>
    </cfRule>
    <cfRule type="expression" dxfId="2" priority="2054">
      <formula>AND(AS$14&gt;=$D31,AS$14&lt;=$F31,$G31="Завершено",$D31&lt;&gt;"",$F31&lt;&gt;"")</formula>
    </cfRule>
  </conditionalFormatting>
  <conditionalFormatting sqref="AS32">
    <cfRule type="expression" dxfId="1" priority="2173">
      <formula>AND(AS$14&gt;=$D32,AS$14&lt;=$F32,$D32&lt;&gt;"",$F32&lt;&gt;"")</formula>
    </cfRule>
    <cfRule type="expression" dxfId="2" priority="2174">
      <formula>AND(AS$14&gt;=$D32,AS$14&lt;=$F32,$G32="Завершено",$D32&lt;&gt;"",$F32&lt;&gt;"")</formula>
    </cfRule>
  </conditionalFormatting>
  <conditionalFormatting sqref="AS33">
    <cfRule type="expression" dxfId="1" priority="2293">
      <formula>AND(AS$14&gt;=$D33,AS$14&lt;=$F33,$D33&lt;&gt;"",$F33&lt;&gt;"")</formula>
    </cfRule>
    <cfRule type="expression" dxfId="2" priority="2294">
      <formula>AND(AS$14&gt;=$D33,AS$14&lt;=$F33,$G33="Завершено",$D33&lt;&gt;"",$F33&lt;&gt;"")</formula>
    </cfRule>
  </conditionalFormatting>
  <conditionalFormatting sqref="AS34">
    <cfRule type="expression" dxfId="1" priority="2413">
      <formula>AND(AS$14&gt;=$D34,AS$14&lt;=$F34,$D34&lt;&gt;"",$F34&lt;&gt;"")</formula>
    </cfRule>
    <cfRule type="expression" dxfId="2" priority="2414">
      <formula>AND(AS$14&gt;=$D34,AS$14&lt;=$F34,$G34="Завершено",$D34&lt;&gt;"",$F34&lt;&gt;"")</formula>
    </cfRule>
  </conditionalFormatting>
  <conditionalFormatting sqref="AS35">
    <cfRule type="expression" dxfId="1" priority="2533">
      <formula>AND(AS$14&gt;=$D35,AS$14&lt;=$F35,$D35&lt;&gt;"",$F35&lt;&gt;"")</formula>
    </cfRule>
    <cfRule type="expression" dxfId="2" priority="2534">
      <formula>AND(AS$14&gt;=$D35,AS$14&lt;=$F35,$G35="Завершено",$D35&lt;&gt;"",$F35&lt;&gt;"")</formula>
    </cfRule>
  </conditionalFormatting>
  <conditionalFormatting sqref="AS36">
    <cfRule type="expression" dxfId="1" priority="2653">
      <formula>AND(AS$14&gt;=$D36,AS$14&lt;=$F36,$D36&lt;&gt;"",$F36&lt;&gt;"")</formula>
    </cfRule>
    <cfRule type="expression" dxfId="2" priority="2654">
      <formula>AND(AS$14&gt;=$D36,AS$14&lt;=$F36,$G36="Завершено",$D36&lt;&gt;"",$F36&lt;&gt;"")</formula>
    </cfRule>
  </conditionalFormatting>
  <conditionalFormatting sqref="AS37">
    <cfRule type="expression" dxfId="1" priority="2773">
      <formula>AND(AS$14&gt;=$D37,AS$14&lt;=$F37,$D37&lt;&gt;"",$F37&lt;&gt;"")</formula>
    </cfRule>
    <cfRule type="expression" dxfId="2" priority="2774">
      <formula>AND(AS$14&gt;=$D37,AS$14&lt;=$F37,$G37="Завершено",$D37&lt;&gt;"",$F37&lt;&gt;"")</formula>
    </cfRule>
  </conditionalFormatting>
  <conditionalFormatting sqref="AS38">
    <cfRule type="expression" dxfId="1" priority="2893">
      <formula>AND(AS$14&gt;=$D38,AS$14&lt;=$F38,$D38&lt;&gt;"",$F38&lt;&gt;"")</formula>
    </cfRule>
    <cfRule type="expression" dxfId="2" priority="2894">
      <formula>AND(AS$14&gt;=$D38,AS$14&lt;=$F38,$G38="Завершено",$D38&lt;&gt;"",$F38&lt;&gt;"")</formula>
    </cfRule>
  </conditionalFormatting>
  <conditionalFormatting sqref="AS39">
    <cfRule type="expression" dxfId="1" priority="3013">
      <formula>AND(AS$14&gt;=$D39,AS$14&lt;=$F39,$D39&lt;&gt;"",$F39&lt;&gt;"")</formula>
    </cfRule>
    <cfRule type="expression" dxfId="2" priority="3014">
      <formula>AND(AS$14&gt;=$D39,AS$14&lt;=$F39,$G39="Завершено",$D39&lt;&gt;"",$F39&lt;&gt;"")</formula>
    </cfRule>
  </conditionalFormatting>
  <conditionalFormatting sqref="AS40">
    <cfRule type="expression" dxfId="1" priority="3133">
      <formula>AND(AS$14&gt;=$D40,AS$14&lt;=$F40,$D40&lt;&gt;"",$F40&lt;&gt;"")</formula>
    </cfRule>
    <cfRule type="expression" dxfId="2" priority="3134">
      <formula>AND(AS$14&gt;=$D40,AS$14&lt;=$F40,$G40="Завершено",$D40&lt;&gt;"",$F40&lt;&gt;"")</formula>
    </cfRule>
  </conditionalFormatting>
  <conditionalFormatting sqref="AS41">
    <cfRule type="expression" dxfId="1" priority="3253">
      <formula>AND(AS$14&gt;=$D41,AS$14&lt;=$F41,$D41&lt;&gt;"",$F41&lt;&gt;"")</formula>
    </cfRule>
    <cfRule type="expression" dxfId="2" priority="3254">
      <formula>AND(AS$14&gt;=$D41,AS$14&lt;=$F41,$G41="Завершено",$D41&lt;&gt;"",$F41&lt;&gt;"")</formula>
    </cfRule>
  </conditionalFormatting>
  <conditionalFormatting sqref="AS42">
    <cfRule type="expression" dxfId="1" priority="3373">
      <formula>AND(AS$14&gt;=$D42,AS$14&lt;=$F42,$D42&lt;&gt;"",$F42&lt;&gt;"")</formula>
    </cfRule>
    <cfRule type="expression" dxfId="2" priority="3374">
      <formula>AND(AS$14&gt;=$D42,AS$14&lt;=$F42,$G42="Завершено",$D42&lt;&gt;"",$F42&lt;&gt;"")</formula>
    </cfRule>
  </conditionalFormatting>
  <conditionalFormatting sqref="AS43">
    <cfRule type="expression" dxfId="1" priority="3493">
      <formula>AND(AS$14&gt;=$D43,AS$14&lt;=$F43,$D43&lt;&gt;"",$F43&lt;&gt;"")</formula>
    </cfRule>
    <cfRule type="expression" dxfId="2" priority="3494">
      <formula>AND(AS$14&gt;=$D43,AS$14&lt;=$F43,$G43="Завершено",$D43&lt;&gt;"",$F43&lt;&gt;"")</formula>
    </cfRule>
  </conditionalFormatting>
  <conditionalFormatting sqref="AS44">
    <cfRule type="expression" dxfId="1" priority="3613">
      <formula>AND(AS$14&gt;=$D44,AS$14&lt;=$F44,$D44&lt;&gt;"",$F44&lt;&gt;"")</formula>
    </cfRule>
    <cfRule type="expression" dxfId="2" priority="3614">
      <formula>AND(AS$14&gt;=$D44,AS$14&lt;=$F44,$G44="Завершено",$D44&lt;&gt;"",$F44&lt;&gt;"")</formula>
    </cfRule>
  </conditionalFormatting>
  <conditionalFormatting sqref="AT14:AT15">
    <cfRule type="expression" dxfId="0" priority="38">
      <formula>AND(AT$14&lt;&gt;"",WEEKDAY(AT$14,2)&gt;5)</formula>
    </cfRule>
  </conditionalFormatting>
  <conditionalFormatting sqref="AT15">
    <cfRule type="expression" dxfId="1" priority="135">
      <formula>AND(AT$14&gt;=$D15,AT$14&lt;=$F15,$D15&lt;&gt;"",$F15&lt;&gt;"")</formula>
    </cfRule>
    <cfRule type="expression" dxfId="2" priority="136">
      <formula>AND(AT$14&gt;=$D15,AT$14&lt;=$F15,$G15="Завершено",$D15&lt;&gt;"",$F15&lt;&gt;"")</formula>
    </cfRule>
  </conditionalFormatting>
  <conditionalFormatting sqref="AT16">
    <cfRule type="expression" dxfId="1" priority="255">
      <formula>AND(AT$14&gt;=$D16,AT$14&lt;=$F16,$D16&lt;&gt;"",$F16&lt;&gt;"")</formula>
    </cfRule>
    <cfRule type="expression" dxfId="2" priority="256">
      <formula>AND(AT$14&gt;=$D16,AT$14&lt;=$F16,$G16="Завершено",$D16&lt;&gt;"",$F16&lt;&gt;"")</formula>
    </cfRule>
  </conditionalFormatting>
  <conditionalFormatting sqref="AT17">
    <cfRule type="expression" dxfId="1" priority="375">
      <formula>AND(AT$14&gt;=$D17,AT$14&lt;=$F17,$D17&lt;&gt;"",$F17&lt;&gt;"")</formula>
    </cfRule>
    <cfRule type="expression" dxfId="2" priority="376">
      <formula>AND(AT$14&gt;=$D17,AT$14&lt;=$F17,$G17="Завершено",$D17&lt;&gt;"",$F17&lt;&gt;"")</formula>
    </cfRule>
  </conditionalFormatting>
  <conditionalFormatting sqref="AT18">
    <cfRule type="expression" dxfId="1" priority="495">
      <formula>AND(AT$14&gt;=$D18,AT$14&lt;=$F18,$D18&lt;&gt;"",$F18&lt;&gt;"")</formula>
    </cfRule>
    <cfRule type="expression" dxfId="2" priority="496">
      <formula>AND(AT$14&gt;=$D18,AT$14&lt;=$F18,$G18="Завершено",$D18&lt;&gt;"",$F18&lt;&gt;"")</formula>
    </cfRule>
  </conditionalFormatting>
  <conditionalFormatting sqref="AT19">
    <cfRule type="expression" dxfId="1" priority="615">
      <formula>AND(AT$14&gt;=$D19,AT$14&lt;=$F19,$D19&lt;&gt;"",$F19&lt;&gt;"")</formula>
    </cfRule>
    <cfRule type="expression" dxfId="2" priority="616">
      <formula>AND(AT$14&gt;=$D19,AT$14&lt;=$F19,$G19="Завершено",$D19&lt;&gt;"",$F19&lt;&gt;"")</formula>
    </cfRule>
  </conditionalFormatting>
  <conditionalFormatting sqref="AT20">
    <cfRule type="expression" dxfId="1" priority="735">
      <formula>AND(AT$14&gt;=$D20,AT$14&lt;=$F20,$D20&lt;&gt;"",$F20&lt;&gt;"")</formula>
    </cfRule>
    <cfRule type="expression" dxfId="2" priority="736">
      <formula>AND(AT$14&gt;=$D20,AT$14&lt;=$F20,$G20="Завершено",$D20&lt;&gt;"",$F20&lt;&gt;"")</formula>
    </cfRule>
  </conditionalFormatting>
  <conditionalFormatting sqref="AT21">
    <cfRule type="expression" dxfId="1" priority="855">
      <formula>AND(AT$14&gt;=$D21,AT$14&lt;=$F21,$D21&lt;&gt;"",$F21&lt;&gt;"")</formula>
    </cfRule>
    <cfRule type="expression" dxfId="2" priority="856">
      <formula>AND(AT$14&gt;=$D21,AT$14&lt;=$F21,$G21="Завершено",$D21&lt;&gt;"",$F21&lt;&gt;"")</formula>
    </cfRule>
  </conditionalFormatting>
  <conditionalFormatting sqref="AT22">
    <cfRule type="expression" dxfId="1" priority="975">
      <formula>AND(AT$14&gt;=$D22,AT$14&lt;=$F22,$D22&lt;&gt;"",$F22&lt;&gt;"")</formula>
    </cfRule>
    <cfRule type="expression" dxfId="2" priority="976">
      <formula>AND(AT$14&gt;=$D22,AT$14&lt;=$F22,$G22="Завершено",$D22&lt;&gt;"",$F22&lt;&gt;"")</formula>
    </cfRule>
  </conditionalFormatting>
  <conditionalFormatting sqref="AT23">
    <cfRule type="expression" dxfId="1" priority="1095">
      <formula>AND(AT$14&gt;=$D23,AT$14&lt;=$F23,$D23&lt;&gt;"",$F23&lt;&gt;"")</formula>
    </cfRule>
    <cfRule type="expression" dxfId="2" priority="1096">
      <formula>AND(AT$14&gt;=$D23,AT$14&lt;=$F23,$G23="Завершено",$D23&lt;&gt;"",$F23&lt;&gt;"")</formula>
    </cfRule>
  </conditionalFormatting>
  <conditionalFormatting sqref="AT24">
    <cfRule type="expression" dxfId="1" priority="1215">
      <formula>AND(AT$14&gt;=$D24,AT$14&lt;=$F24,$D24&lt;&gt;"",$F24&lt;&gt;"")</formula>
    </cfRule>
    <cfRule type="expression" dxfId="2" priority="1216">
      <formula>AND(AT$14&gt;=$D24,AT$14&lt;=$F24,$G24="Завершено",$D24&lt;&gt;"",$F24&lt;&gt;"")</formula>
    </cfRule>
  </conditionalFormatting>
  <conditionalFormatting sqref="AT25">
    <cfRule type="expression" dxfId="1" priority="1335">
      <formula>AND(AT$14&gt;=$D25,AT$14&lt;=$F25,$D25&lt;&gt;"",$F25&lt;&gt;"")</formula>
    </cfRule>
    <cfRule type="expression" dxfId="2" priority="1336">
      <formula>AND(AT$14&gt;=$D25,AT$14&lt;=$F25,$G25="Завершено",$D25&lt;&gt;"",$F25&lt;&gt;"")</formula>
    </cfRule>
  </conditionalFormatting>
  <conditionalFormatting sqref="AT26">
    <cfRule type="expression" dxfId="1" priority="1455">
      <formula>AND(AT$14&gt;=$D26,AT$14&lt;=$F26,$D26&lt;&gt;"",$F26&lt;&gt;"")</formula>
    </cfRule>
    <cfRule type="expression" dxfId="2" priority="1456">
      <formula>AND(AT$14&gt;=$D26,AT$14&lt;=$F26,$G26="Завершено",$D26&lt;&gt;"",$F26&lt;&gt;"")</formula>
    </cfRule>
  </conditionalFormatting>
  <conditionalFormatting sqref="AT27">
    <cfRule type="expression" dxfId="1" priority="1575">
      <formula>AND(AT$14&gt;=$D27,AT$14&lt;=$F27,$D27&lt;&gt;"",$F27&lt;&gt;"")</formula>
    </cfRule>
    <cfRule type="expression" dxfId="2" priority="1576">
      <formula>AND(AT$14&gt;=$D27,AT$14&lt;=$F27,$G27="Завершено",$D27&lt;&gt;"",$F27&lt;&gt;"")</formula>
    </cfRule>
  </conditionalFormatting>
  <conditionalFormatting sqref="AT28">
    <cfRule type="expression" dxfId="1" priority="1695">
      <formula>AND(AT$14&gt;=$D28,AT$14&lt;=$F28,$D28&lt;&gt;"",$F28&lt;&gt;"")</formula>
    </cfRule>
    <cfRule type="expression" dxfId="2" priority="1696">
      <formula>AND(AT$14&gt;=$D28,AT$14&lt;=$F28,$G28="Завершено",$D28&lt;&gt;"",$F28&lt;&gt;"")</formula>
    </cfRule>
  </conditionalFormatting>
  <conditionalFormatting sqref="AT29">
    <cfRule type="expression" dxfId="1" priority="1815">
      <formula>AND(AT$14&gt;=$D29,AT$14&lt;=$F29,$D29&lt;&gt;"",$F29&lt;&gt;"")</formula>
    </cfRule>
    <cfRule type="expression" dxfId="2" priority="1816">
      <formula>AND(AT$14&gt;=$D29,AT$14&lt;=$F29,$G29="Завершено",$D29&lt;&gt;"",$F29&lt;&gt;"")</formula>
    </cfRule>
  </conditionalFormatting>
  <conditionalFormatting sqref="AT30">
    <cfRule type="expression" dxfId="1" priority="1935">
      <formula>AND(AT$14&gt;=$D30,AT$14&lt;=$F30,$D30&lt;&gt;"",$F30&lt;&gt;"")</formula>
    </cfRule>
    <cfRule type="expression" dxfId="2" priority="1936">
      <formula>AND(AT$14&gt;=$D30,AT$14&lt;=$F30,$G30="Завершено",$D30&lt;&gt;"",$F30&lt;&gt;"")</formula>
    </cfRule>
  </conditionalFormatting>
  <conditionalFormatting sqref="AT31">
    <cfRule type="expression" dxfId="1" priority="2055">
      <formula>AND(AT$14&gt;=$D31,AT$14&lt;=$F31,$D31&lt;&gt;"",$F31&lt;&gt;"")</formula>
    </cfRule>
    <cfRule type="expression" dxfId="2" priority="2056">
      <formula>AND(AT$14&gt;=$D31,AT$14&lt;=$F31,$G31="Завершено",$D31&lt;&gt;"",$F31&lt;&gt;"")</formula>
    </cfRule>
  </conditionalFormatting>
  <conditionalFormatting sqref="AT32">
    <cfRule type="expression" dxfId="1" priority="2175">
      <formula>AND(AT$14&gt;=$D32,AT$14&lt;=$F32,$D32&lt;&gt;"",$F32&lt;&gt;"")</formula>
    </cfRule>
    <cfRule type="expression" dxfId="2" priority="2176">
      <formula>AND(AT$14&gt;=$D32,AT$14&lt;=$F32,$G32="Завершено",$D32&lt;&gt;"",$F32&lt;&gt;"")</formula>
    </cfRule>
  </conditionalFormatting>
  <conditionalFormatting sqref="AT33">
    <cfRule type="expression" dxfId="1" priority="2295">
      <formula>AND(AT$14&gt;=$D33,AT$14&lt;=$F33,$D33&lt;&gt;"",$F33&lt;&gt;"")</formula>
    </cfRule>
    <cfRule type="expression" dxfId="2" priority="2296">
      <formula>AND(AT$14&gt;=$D33,AT$14&lt;=$F33,$G33="Завершено",$D33&lt;&gt;"",$F33&lt;&gt;"")</formula>
    </cfRule>
  </conditionalFormatting>
  <conditionalFormatting sqref="AT34">
    <cfRule type="expression" dxfId="1" priority="2415">
      <formula>AND(AT$14&gt;=$D34,AT$14&lt;=$F34,$D34&lt;&gt;"",$F34&lt;&gt;"")</formula>
    </cfRule>
    <cfRule type="expression" dxfId="2" priority="2416">
      <formula>AND(AT$14&gt;=$D34,AT$14&lt;=$F34,$G34="Завершено",$D34&lt;&gt;"",$F34&lt;&gt;"")</formula>
    </cfRule>
  </conditionalFormatting>
  <conditionalFormatting sqref="AT35">
    <cfRule type="expression" dxfId="1" priority="2535">
      <formula>AND(AT$14&gt;=$D35,AT$14&lt;=$F35,$D35&lt;&gt;"",$F35&lt;&gt;"")</formula>
    </cfRule>
    <cfRule type="expression" dxfId="2" priority="2536">
      <formula>AND(AT$14&gt;=$D35,AT$14&lt;=$F35,$G35="Завершено",$D35&lt;&gt;"",$F35&lt;&gt;"")</formula>
    </cfRule>
  </conditionalFormatting>
  <conditionalFormatting sqref="AT36">
    <cfRule type="expression" dxfId="1" priority="2655">
      <formula>AND(AT$14&gt;=$D36,AT$14&lt;=$F36,$D36&lt;&gt;"",$F36&lt;&gt;"")</formula>
    </cfRule>
    <cfRule type="expression" dxfId="2" priority="2656">
      <formula>AND(AT$14&gt;=$D36,AT$14&lt;=$F36,$G36="Завершено",$D36&lt;&gt;"",$F36&lt;&gt;"")</formula>
    </cfRule>
  </conditionalFormatting>
  <conditionalFormatting sqref="AT37">
    <cfRule type="expression" dxfId="1" priority="2775">
      <formula>AND(AT$14&gt;=$D37,AT$14&lt;=$F37,$D37&lt;&gt;"",$F37&lt;&gt;"")</formula>
    </cfRule>
    <cfRule type="expression" dxfId="2" priority="2776">
      <formula>AND(AT$14&gt;=$D37,AT$14&lt;=$F37,$G37="Завершено",$D37&lt;&gt;"",$F37&lt;&gt;"")</formula>
    </cfRule>
  </conditionalFormatting>
  <conditionalFormatting sqref="AT38">
    <cfRule type="expression" dxfId="1" priority="2895">
      <formula>AND(AT$14&gt;=$D38,AT$14&lt;=$F38,$D38&lt;&gt;"",$F38&lt;&gt;"")</formula>
    </cfRule>
    <cfRule type="expression" dxfId="2" priority="2896">
      <formula>AND(AT$14&gt;=$D38,AT$14&lt;=$F38,$G38="Завершено",$D38&lt;&gt;"",$F38&lt;&gt;"")</formula>
    </cfRule>
  </conditionalFormatting>
  <conditionalFormatting sqref="AT39">
    <cfRule type="expression" dxfId="1" priority="3015">
      <formula>AND(AT$14&gt;=$D39,AT$14&lt;=$F39,$D39&lt;&gt;"",$F39&lt;&gt;"")</formula>
    </cfRule>
    <cfRule type="expression" dxfId="2" priority="3016">
      <formula>AND(AT$14&gt;=$D39,AT$14&lt;=$F39,$G39="Завершено",$D39&lt;&gt;"",$F39&lt;&gt;"")</formula>
    </cfRule>
  </conditionalFormatting>
  <conditionalFormatting sqref="AT40">
    <cfRule type="expression" dxfId="1" priority="3135">
      <formula>AND(AT$14&gt;=$D40,AT$14&lt;=$F40,$D40&lt;&gt;"",$F40&lt;&gt;"")</formula>
    </cfRule>
    <cfRule type="expression" dxfId="2" priority="3136">
      <formula>AND(AT$14&gt;=$D40,AT$14&lt;=$F40,$G40="Завершено",$D40&lt;&gt;"",$F40&lt;&gt;"")</formula>
    </cfRule>
  </conditionalFormatting>
  <conditionalFormatting sqref="AT41">
    <cfRule type="expression" dxfId="1" priority="3255">
      <formula>AND(AT$14&gt;=$D41,AT$14&lt;=$F41,$D41&lt;&gt;"",$F41&lt;&gt;"")</formula>
    </cfRule>
    <cfRule type="expression" dxfId="2" priority="3256">
      <formula>AND(AT$14&gt;=$D41,AT$14&lt;=$F41,$G41="Завершено",$D41&lt;&gt;"",$F41&lt;&gt;"")</formula>
    </cfRule>
  </conditionalFormatting>
  <conditionalFormatting sqref="AT42">
    <cfRule type="expression" dxfId="1" priority="3375">
      <formula>AND(AT$14&gt;=$D42,AT$14&lt;=$F42,$D42&lt;&gt;"",$F42&lt;&gt;"")</formula>
    </cfRule>
    <cfRule type="expression" dxfId="2" priority="3376">
      <formula>AND(AT$14&gt;=$D42,AT$14&lt;=$F42,$G42="Завершено",$D42&lt;&gt;"",$F42&lt;&gt;"")</formula>
    </cfRule>
  </conditionalFormatting>
  <conditionalFormatting sqref="AT43">
    <cfRule type="expression" dxfId="1" priority="3495">
      <formula>AND(AT$14&gt;=$D43,AT$14&lt;=$F43,$D43&lt;&gt;"",$F43&lt;&gt;"")</formula>
    </cfRule>
    <cfRule type="expression" dxfId="2" priority="3496">
      <formula>AND(AT$14&gt;=$D43,AT$14&lt;=$F43,$G43="Завершено",$D43&lt;&gt;"",$F43&lt;&gt;"")</formula>
    </cfRule>
  </conditionalFormatting>
  <conditionalFormatting sqref="AT44">
    <cfRule type="expression" dxfId="1" priority="3615">
      <formula>AND(AT$14&gt;=$D44,AT$14&lt;=$F44,$D44&lt;&gt;"",$F44&lt;&gt;"")</formula>
    </cfRule>
    <cfRule type="expression" dxfId="2" priority="3616">
      <formula>AND(AT$14&gt;=$D44,AT$14&lt;=$F44,$G44="Завершено",$D44&lt;&gt;"",$F44&lt;&gt;"")</formula>
    </cfRule>
  </conditionalFormatting>
  <conditionalFormatting sqref="AU14:AU15">
    <cfRule type="expression" dxfId="0" priority="39">
      <formula>AND(AU$14&lt;&gt;"",WEEKDAY(AU$14,2)&gt;5)</formula>
    </cfRule>
  </conditionalFormatting>
  <conditionalFormatting sqref="AU15">
    <cfRule type="expression" dxfId="1" priority="137">
      <formula>AND(AU$14&gt;=$D15,AU$14&lt;=$F15,$D15&lt;&gt;"",$F15&lt;&gt;"")</formula>
    </cfRule>
    <cfRule type="expression" dxfId="2" priority="138">
      <formula>AND(AU$14&gt;=$D15,AU$14&lt;=$F15,$G15="Завершено",$D15&lt;&gt;"",$F15&lt;&gt;"")</formula>
    </cfRule>
  </conditionalFormatting>
  <conditionalFormatting sqref="AU16">
    <cfRule type="expression" dxfId="1" priority="257">
      <formula>AND(AU$14&gt;=$D16,AU$14&lt;=$F16,$D16&lt;&gt;"",$F16&lt;&gt;"")</formula>
    </cfRule>
    <cfRule type="expression" dxfId="2" priority="258">
      <formula>AND(AU$14&gt;=$D16,AU$14&lt;=$F16,$G16="Завершено",$D16&lt;&gt;"",$F16&lt;&gt;"")</formula>
    </cfRule>
  </conditionalFormatting>
  <conditionalFormatting sqref="AU17">
    <cfRule type="expression" dxfId="1" priority="377">
      <formula>AND(AU$14&gt;=$D17,AU$14&lt;=$F17,$D17&lt;&gt;"",$F17&lt;&gt;"")</formula>
    </cfRule>
    <cfRule type="expression" dxfId="2" priority="378">
      <formula>AND(AU$14&gt;=$D17,AU$14&lt;=$F17,$G17="Завершено",$D17&lt;&gt;"",$F17&lt;&gt;"")</formula>
    </cfRule>
  </conditionalFormatting>
  <conditionalFormatting sqref="AU18">
    <cfRule type="expression" dxfId="1" priority="497">
      <formula>AND(AU$14&gt;=$D18,AU$14&lt;=$F18,$D18&lt;&gt;"",$F18&lt;&gt;"")</formula>
    </cfRule>
    <cfRule type="expression" dxfId="2" priority="498">
      <formula>AND(AU$14&gt;=$D18,AU$14&lt;=$F18,$G18="Завершено",$D18&lt;&gt;"",$F18&lt;&gt;"")</formula>
    </cfRule>
  </conditionalFormatting>
  <conditionalFormatting sqref="AU19">
    <cfRule type="expression" dxfId="1" priority="617">
      <formula>AND(AU$14&gt;=$D19,AU$14&lt;=$F19,$D19&lt;&gt;"",$F19&lt;&gt;"")</formula>
    </cfRule>
    <cfRule type="expression" dxfId="2" priority="618">
      <formula>AND(AU$14&gt;=$D19,AU$14&lt;=$F19,$G19="Завершено",$D19&lt;&gt;"",$F19&lt;&gt;"")</formula>
    </cfRule>
  </conditionalFormatting>
  <conditionalFormatting sqref="AU20">
    <cfRule type="expression" dxfId="1" priority="737">
      <formula>AND(AU$14&gt;=$D20,AU$14&lt;=$F20,$D20&lt;&gt;"",$F20&lt;&gt;"")</formula>
    </cfRule>
    <cfRule type="expression" dxfId="2" priority="738">
      <formula>AND(AU$14&gt;=$D20,AU$14&lt;=$F20,$G20="Завершено",$D20&lt;&gt;"",$F20&lt;&gt;"")</formula>
    </cfRule>
  </conditionalFormatting>
  <conditionalFormatting sqref="AU21">
    <cfRule type="expression" dxfId="1" priority="857">
      <formula>AND(AU$14&gt;=$D21,AU$14&lt;=$F21,$D21&lt;&gt;"",$F21&lt;&gt;"")</formula>
    </cfRule>
    <cfRule type="expression" dxfId="2" priority="858">
      <formula>AND(AU$14&gt;=$D21,AU$14&lt;=$F21,$G21="Завершено",$D21&lt;&gt;"",$F21&lt;&gt;"")</formula>
    </cfRule>
  </conditionalFormatting>
  <conditionalFormatting sqref="AU22">
    <cfRule type="expression" dxfId="1" priority="977">
      <formula>AND(AU$14&gt;=$D22,AU$14&lt;=$F22,$D22&lt;&gt;"",$F22&lt;&gt;"")</formula>
    </cfRule>
    <cfRule type="expression" dxfId="2" priority="978">
      <formula>AND(AU$14&gt;=$D22,AU$14&lt;=$F22,$G22="Завершено",$D22&lt;&gt;"",$F22&lt;&gt;"")</formula>
    </cfRule>
  </conditionalFormatting>
  <conditionalFormatting sqref="AU23">
    <cfRule type="expression" dxfId="1" priority="1097">
      <formula>AND(AU$14&gt;=$D23,AU$14&lt;=$F23,$D23&lt;&gt;"",$F23&lt;&gt;"")</formula>
    </cfRule>
    <cfRule type="expression" dxfId="2" priority="1098">
      <formula>AND(AU$14&gt;=$D23,AU$14&lt;=$F23,$G23="Завершено",$D23&lt;&gt;"",$F23&lt;&gt;"")</formula>
    </cfRule>
  </conditionalFormatting>
  <conditionalFormatting sqref="AU24">
    <cfRule type="expression" dxfId="1" priority="1217">
      <formula>AND(AU$14&gt;=$D24,AU$14&lt;=$F24,$D24&lt;&gt;"",$F24&lt;&gt;"")</formula>
    </cfRule>
    <cfRule type="expression" dxfId="2" priority="1218">
      <formula>AND(AU$14&gt;=$D24,AU$14&lt;=$F24,$G24="Завершено",$D24&lt;&gt;"",$F24&lt;&gt;"")</formula>
    </cfRule>
  </conditionalFormatting>
  <conditionalFormatting sqref="AU25">
    <cfRule type="expression" dxfId="1" priority="1337">
      <formula>AND(AU$14&gt;=$D25,AU$14&lt;=$F25,$D25&lt;&gt;"",$F25&lt;&gt;"")</formula>
    </cfRule>
    <cfRule type="expression" dxfId="2" priority="1338">
      <formula>AND(AU$14&gt;=$D25,AU$14&lt;=$F25,$G25="Завершено",$D25&lt;&gt;"",$F25&lt;&gt;"")</formula>
    </cfRule>
  </conditionalFormatting>
  <conditionalFormatting sqref="AU26">
    <cfRule type="expression" dxfId="1" priority="1457">
      <formula>AND(AU$14&gt;=$D26,AU$14&lt;=$F26,$D26&lt;&gt;"",$F26&lt;&gt;"")</formula>
    </cfRule>
    <cfRule type="expression" dxfId="2" priority="1458">
      <formula>AND(AU$14&gt;=$D26,AU$14&lt;=$F26,$G26="Завершено",$D26&lt;&gt;"",$F26&lt;&gt;"")</formula>
    </cfRule>
  </conditionalFormatting>
  <conditionalFormatting sqref="AU27">
    <cfRule type="expression" dxfId="1" priority="1577">
      <formula>AND(AU$14&gt;=$D27,AU$14&lt;=$F27,$D27&lt;&gt;"",$F27&lt;&gt;"")</formula>
    </cfRule>
    <cfRule type="expression" dxfId="2" priority="1578">
      <formula>AND(AU$14&gt;=$D27,AU$14&lt;=$F27,$G27="Завершено",$D27&lt;&gt;"",$F27&lt;&gt;"")</formula>
    </cfRule>
  </conditionalFormatting>
  <conditionalFormatting sqref="AU28">
    <cfRule type="expression" dxfId="1" priority="1697">
      <formula>AND(AU$14&gt;=$D28,AU$14&lt;=$F28,$D28&lt;&gt;"",$F28&lt;&gt;"")</formula>
    </cfRule>
    <cfRule type="expression" dxfId="2" priority="1698">
      <formula>AND(AU$14&gt;=$D28,AU$14&lt;=$F28,$G28="Завершено",$D28&lt;&gt;"",$F28&lt;&gt;"")</formula>
    </cfRule>
  </conditionalFormatting>
  <conditionalFormatting sqref="AU29">
    <cfRule type="expression" dxfId="1" priority="1817">
      <formula>AND(AU$14&gt;=$D29,AU$14&lt;=$F29,$D29&lt;&gt;"",$F29&lt;&gt;"")</formula>
    </cfRule>
    <cfRule type="expression" dxfId="2" priority="1818">
      <formula>AND(AU$14&gt;=$D29,AU$14&lt;=$F29,$G29="Завершено",$D29&lt;&gt;"",$F29&lt;&gt;"")</formula>
    </cfRule>
  </conditionalFormatting>
  <conditionalFormatting sqref="AU30">
    <cfRule type="expression" dxfId="1" priority="1937">
      <formula>AND(AU$14&gt;=$D30,AU$14&lt;=$F30,$D30&lt;&gt;"",$F30&lt;&gt;"")</formula>
    </cfRule>
    <cfRule type="expression" dxfId="2" priority="1938">
      <formula>AND(AU$14&gt;=$D30,AU$14&lt;=$F30,$G30="Завершено",$D30&lt;&gt;"",$F30&lt;&gt;"")</formula>
    </cfRule>
  </conditionalFormatting>
  <conditionalFormatting sqref="AU31">
    <cfRule type="expression" dxfId="1" priority="2057">
      <formula>AND(AU$14&gt;=$D31,AU$14&lt;=$F31,$D31&lt;&gt;"",$F31&lt;&gt;"")</formula>
    </cfRule>
    <cfRule type="expression" dxfId="2" priority="2058">
      <formula>AND(AU$14&gt;=$D31,AU$14&lt;=$F31,$G31="Завершено",$D31&lt;&gt;"",$F31&lt;&gt;"")</formula>
    </cfRule>
  </conditionalFormatting>
  <conditionalFormatting sqref="AU32">
    <cfRule type="expression" dxfId="1" priority="2177">
      <formula>AND(AU$14&gt;=$D32,AU$14&lt;=$F32,$D32&lt;&gt;"",$F32&lt;&gt;"")</formula>
    </cfRule>
    <cfRule type="expression" dxfId="2" priority="2178">
      <formula>AND(AU$14&gt;=$D32,AU$14&lt;=$F32,$G32="Завершено",$D32&lt;&gt;"",$F32&lt;&gt;"")</formula>
    </cfRule>
  </conditionalFormatting>
  <conditionalFormatting sqref="AU33">
    <cfRule type="expression" dxfId="1" priority="2297">
      <formula>AND(AU$14&gt;=$D33,AU$14&lt;=$F33,$D33&lt;&gt;"",$F33&lt;&gt;"")</formula>
    </cfRule>
    <cfRule type="expression" dxfId="2" priority="2298">
      <formula>AND(AU$14&gt;=$D33,AU$14&lt;=$F33,$G33="Завершено",$D33&lt;&gt;"",$F33&lt;&gt;"")</formula>
    </cfRule>
  </conditionalFormatting>
  <conditionalFormatting sqref="AU34">
    <cfRule type="expression" dxfId="1" priority="2417">
      <formula>AND(AU$14&gt;=$D34,AU$14&lt;=$F34,$D34&lt;&gt;"",$F34&lt;&gt;"")</formula>
    </cfRule>
    <cfRule type="expression" dxfId="2" priority="2418">
      <formula>AND(AU$14&gt;=$D34,AU$14&lt;=$F34,$G34="Завершено",$D34&lt;&gt;"",$F34&lt;&gt;"")</formula>
    </cfRule>
  </conditionalFormatting>
  <conditionalFormatting sqref="AU35">
    <cfRule type="expression" dxfId="1" priority="2537">
      <formula>AND(AU$14&gt;=$D35,AU$14&lt;=$F35,$D35&lt;&gt;"",$F35&lt;&gt;"")</formula>
    </cfRule>
    <cfRule type="expression" dxfId="2" priority="2538">
      <formula>AND(AU$14&gt;=$D35,AU$14&lt;=$F35,$G35="Завершено",$D35&lt;&gt;"",$F35&lt;&gt;"")</formula>
    </cfRule>
  </conditionalFormatting>
  <conditionalFormatting sqref="AU36">
    <cfRule type="expression" dxfId="1" priority="2657">
      <formula>AND(AU$14&gt;=$D36,AU$14&lt;=$F36,$D36&lt;&gt;"",$F36&lt;&gt;"")</formula>
    </cfRule>
    <cfRule type="expression" dxfId="2" priority="2658">
      <formula>AND(AU$14&gt;=$D36,AU$14&lt;=$F36,$G36="Завершено",$D36&lt;&gt;"",$F36&lt;&gt;"")</formula>
    </cfRule>
  </conditionalFormatting>
  <conditionalFormatting sqref="AU37">
    <cfRule type="expression" dxfId="1" priority="2777">
      <formula>AND(AU$14&gt;=$D37,AU$14&lt;=$F37,$D37&lt;&gt;"",$F37&lt;&gt;"")</formula>
    </cfRule>
    <cfRule type="expression" dxfId="2" priority="2778">
      <formula>AND(AU$14&gt;=$D37,AU$14&lt;=$F37,$G37="Завершено",$D37&lt;&gt;"",$F37&lt;&gt;"")</formula>
    </cfRule>
  </conditionalFormatting>
  <conditionalFormatting sqref="AU38">
    <cfRule type="expression" dxfId="1" priority="2897">
      <formula>AND(AU$14&gt;=$D38,AU$14&lt;=$F38,$D38&lt;&gt;"",$F38&lt;&gt;"")</formula>
    </cfRule>
    <cfRule type="expression" dxfId="2" priority="2898">
      <formula>AND(AU$14&gt;=$D38,AU$14&lt;=$F38,$G38="Завершено",$D38&lt;&gt;"",$F38&lt;&gt;"")</formula>
    </cfRule>
  </conditionalFormatting>
  <conditionalFormatting sqref="AU39">
    <cfRule type="expression" dxfId="1" priority="3017">
      <formula>AND(AU$14&gt;=$D39,AU$14&lt;=$F39,$D39&lt;&gt;"",$F39&lt;&gt;"")</formula>
    </cfRule>
    <cfRule type="expression" dxfId="2" priority="3018">
      <formula>AND(AU$14&gt;=$D39,AU$14&lt;=$F39,$G39="Завершено",$D39&lt;&gt;"",$F39&lt;&gt;"")</formula>
    </cfRule>
  </conditionalFormatting>
  <conditionalFormatting sqref="AU40">
    <cfRule type="expression" dxfId="1" priority="3137">
      <formula>AND(AU$14&gt;=$D40,AU$14&lt;=$F40,$D40&lt;&gt;"",$F40&lt;&gt;"")</formula>
    </cfRule>
    <cfRule type="expression" dxfId="2" priority="3138">
      <formula>AND(AU$14&gt;=$D40,AU$14&lt;=$F40,$G40="Завершено",$D40&lt;&gt;"",$F40&lt;&gt;"")</formula>
    </cfRule>
  </conditionalFormatting>
  <conditionalFormatting sqref="AU41">
    <cfRule type="expression" dxfId="1" priority="3257">
      <formula>AND(AU$14&gt;=$D41,AU$14&lt;=$F41,$D41&lt;&gt;"",$F41&lt;&gt;"")</formula>
    </cfRule>
    <cfRule type="expression" dxfId="2" priority="3258">
      <formula>AND(AU$14&gt;=$D41,AU$14&lt;=$F41,$G41="Завершено",$D41&lt;&gt;"",$F41&lt;&gt;"")</formula>
    </cfRule>
  </conditionalFormatting>
  <conditionalFormatting sqref="AU42">
    <cfRule type="expression" dxfId="1" priority="3377">
      <formula>AND(AU$14&gt;=$D42,AU$14&lt;=$F42,$D42&lt;&gt;"",$F42&lt;&gt;"")</formula>
    </cfRule>
    <cfRule type="expression" dxfId="2" priority="3378">
      <formula>AND(AU$14&gt;=$D42,AU$14&lt;=$F42,$G42="Завершено",$D42&lt;&gt;"",$F42&lt;&gt;"")</formula>
    </cfRule>
  </conditionalFormatting>
  <conditionalFormatting sqref="AU43">
    <cfRule type="expression" dxfId="1" priority="3497">
      <formula>AND(AU$14&gt;=$D43,AU$14&lt;=$F43,$D43&lt;&gt;"",$F43&lt;&gt;"")</formula>
    </cfRule>
    <cfRule type="expression" dxfId="2" priority="3498">
      <formula>AND(AU$14&gt;=$D43,AU$14&lt;=$F43,$G43="Завершено",$D43&lt;&gt;"",$F43&lt;&gt;"")</formula>
    </cfRule>
  </conditionalFormatting>
  <conditionalFormatting sqref="AU44">
    <cfRule type="expression" dxfId="1" priority="3617">
      <formula>AND(AU$14&gt;=$D44,AU$14&lt;=$F44,$D44&lt;&gt;"",$F44&lt;&gt;"")</formula>
    </cfRule>
    <cfRule type="expression" dxfId="2" priority="3618">
      <formula>AND(AU$14&gt;=$D44,AU$14&lt;=$F44,$G44="Завершено",$D44&lt;&gt;"",$F44&lt;&gt;"")</formula>
    </cfRule>
  </conditionalFormatting>
  <conditionalFormatting sqref="AV14:AV15">
    <cfRule type="expression" dxfId="0" priority="40">
      <formula>AND(AV$14&lt;&gt;"",WEEKDAY(AV$14,2)&gt;5)</formula>
    </cfRule>
  </conditionalFormatting>
  <conditionalFormatting sqref="AV15">
    <cfRule type="expression" dxfId="1" priority="139">
      <formula>AND(AV$14&gt;=$D15,AV$14&lt;=$F15,$D15&lt;&gt;"",$F15&lt;&gt;"")</formula>
    </cfRule>
    <cfRule type="expression" dxfId="2" priority="140">
      <formula>AND(AV$14&gt;=$D15,AV$14&lt;=$F15,$G15="Завершено",$D15&lt;&gt;"",$F15&lt;&gt;"")</formula>
    </cfRule>
  </conditionalFormatting>
  <conditionalFormatting sqref="AV16">
    <cfRule type="expression" dxfId="1" priority="259">
      <formula>AND(AV$14&gt;=$D16,AV$14&lt;=$F16,$D16&lt;&gt;"",$F16&lt;&gt;"")</formula>
    </cfRule>
    <cfRule type="expression" dxfId="2" priority="260">
      <formula>AND(AV$14&gt;=$D16,AV$14&lt;=$F16,$G16="Завершено",$D16&lt;&gt;"",$F16&lt;&gt;"")</formula>
    </cfRule>
  </conditionalFormatting>
  <conditionalFormatting sqref="AV17">
    <cfRule type="expression" dxfId="1" priority="379">
      <formula>AND(AV$14&gt;=$D17,AV$14&lt;=$F17,$D17&lt;&gt;"",$F17&lt;&gt;"")</formula>
    </cfRule>
    <cfRule type="expression" dxfId="2" priority="380">
      <formula>AND(AV$14&gt;=$D17,AV$14&lt;=$F17,$G17="Завершено",$D17&lt;&gt;"",$F17&lt;&gt;"")</formula>
    </cfRule>
  </conditionalFormatting>
  <conditionalFormatting sqref="AV18">
    <cfRule type="expression" dxfId="1" priority="499">
      <formula>AND(AV$14&gt;=$D18,AV$14&lt;=$F18,$D18&lt;&gt;"",$F18&lt;&gt;"")</formula>
    </cfRule>
    <cfRule type="expression" dxfId="2" priority="500">
      <formula>AND(AV$14&gt;=$D18,AV$14&lt;=$F18,$G18="Завершено",$D18&lt;&gt;"",$F18&lt;&gt;"")</formula>
    </cfRule>
  </conditionalFormatting>
  <conditionalFormatting sqref="AV19">
    <cfRule type="expression" dxfId="1" priority="619">
      <formula>AND(AV$14&gt;=$D19,AV$14&lt;=$F19,$D19&lt;&gt;"",$F19&lt;&gt;"")</formula>
    </cfRule>
    <cfRule type="expression" dxfId="2" priority="620">
      <formula>AND(AV$14&gt;=$D19,AV$14&lt;=$F19,$G19="Завершено",$D19&lt;&gt;"",$F19&lt;&gt;"")</formula>
    </cfRule>
  </conditionalFormatting>
  <conditionalFormatting sqref="AV20">
    <cfRule type="expression" dxfId="1" priority="739">
      <formula>AND(AV$14&gt;=$D20,AV$14&lt;=$F20,$D20&lt;&gt;"",$F20&lt;&gt;"")</formula>
    </cfRule>
    <cfRule type="expression" dxfId="2" priority="740">
      <formula>AND(AV$14&gt;=$D20,AV$14&lt;=$F20,$G20="Завершено",$D20&lt;&gt;"",$F20&lt;&gt;"")</formula>
    </cfRule>
  </conditionalFormatting>
  <conditionalFormatting sqref="AV21">
    <cfRule type="expression" dxfId="1" priority="859">
      <formula>AND(AV$14&gt;=$D21,AV$14&lt;=$F21,$D21&lt;&gt;"",$F21&lt;&gt;"")</formula>
    </cfRule>
    <cfRule type="expression" dxfId="2" priority="860">
      <formula>AND(AV$14&gt;=$D21,AV$14&lt;=$F21,$G21="Завершено",$D21&lt;&gt;"",$F21&lt;&gt;"")</formula>
    </cfRule>
  </conditionalFormatting>
  <conditionalFormatting sqref="AV22">
    <cfRule type="expression" dxfId="1" priority="979">
      <formula>AND(AV$14&gt;=$D22,AV$14&lt;=$F22,$D22&lt;&gt;"",$F22&lt;&gt;"")</formula>
    </cfRule>
    <cfRule type="expression" dxfId="2" priority="980">
      <formula>AND(AV$14&gt;=$D22,AV$14&lt;=$F22,$G22="Завершено",$D22&lt;&gt;"",$F22&lt;&gt;"")</formula>
    </cfRule>
  </conditionalFormatting>
  <conditionalFormatting sqref="AV23">
    <cfRule type="expression" dxfId="1" priority="1099">
      <formula>AND(AV$14&gt;=$D23,AV$14&lt;=$F23,$D23&lt;&gt;"",$F23&lt;&gt;"")</formula>
    </cfRule>
    <cfRule type="expression" dxfId="2" priority="1100">
      <formula>AND(AV$14&gt;=$D23,AV$14&lt;=$F23,$G23="Завершено",$D23&lt;&gt;"",$F23&lt;&gt;"")</formula>
    </cfRule>
  </conditionalFormatting>
  <conditionalFormatting sqref="AV24">
    <cfRule type="expression" dxfId="1" priority="1219">
      <formula>AND(AV$14&gt;=$D24,AV$14&lt;=$F24,$D24&lt;&gt;"",$F24&lt;&gt;"")</formula>
    </cfRule>
    <cfRule type="expression" dxfId="2" priority="1220">
      <formula>AND(AV$14&gt;=$D24,AV$14&lt;=$F24,$G24="Завершено",$D24&lt;&gt;"",$F24&lt;&gt;"")</formula>
    </cfRule>
  </conditionalFormatting>
  <conditionalFormatting sqref="AV25">
    <cfRule type="expression" dxfId="1" priority="1339">
      <formula>AND(AV$14&gt;=$D25,AV$14&lt;=$F25,$D25&lt;&gt;"",$F25&lt;&gt;"")</formula>
    </cfRule>
    <cfRule type="expression" dxfId="2" priority="1340">
      <formula>AND(AV$14&gt;=$D25,AV$14&lt;=$F25,$G25="Завершено",$D25&lt;&gt;"",$F25&lt;&gt;"")</formula>
    </cfRule>
  </conditionalFormatting>
  <conditionalFormatting sqref="AV26">
    <cfRule type="expression" dxfId="1" priority="1459">
      <formula>AND(AV$14&gt;=$D26,AV$14&lt;=$F26,$D26&lt;&gt;"",$F26&lt;&gt;"")</formula>
    </cfRule>
    <cfRule type="expression" dxfId="2" priority="1460">
      <formula>AND(AV$14&gt;=$D26,AV$14&lt;=$F26,$G26="Завершено",$D26&lt;&gt;"",$F26&lt;&gt;"")</formula>
    </cfRule>
  </conditionalFormatting>
  <conditionalFormatting sqref="AV27">
    <cfRule type="expression" dxfId="1" priority="1579">
      <formula>AND(AV$14&gt;=$D27,AV$14&lt;=$F27,$D27&lt;&gt;"",$F27&lt;&gt;"")</formula>
    </cfRule>
    <cfRule type="expression" dxfId="2" priority="1580">
      <formula>AND(AV$14&gt;=$D27,AV$14&lt;=$F27,$G27="Завершено",$D27&lt;&gt;"",$F27&lt;&gt;"")</formula>
    </cfRule>
  </conditionalFormatting>
  <conditionalFormatting sqref="AV28">
    <cfRule type="expression" dxfId="1" priority="1699">
      <formula>AND(AV$14&gt;=$D28,AV$14&lt;=$F28,$D28&lt;&gt;"",$F28&lt;&gt;"")</formula>
    </cfRule>
    <cfRule type="expression" dxfId="2" priority="1700">
      <formula>AND(AV$14&gt;=$D28,AV$14&lt;=$F28,$G28="Завершено",$D28&lt;&gt;"",$F28&lt;&gt;"")</formula>
    </cfRule>
  </conditionalFormatting>
  <conditionalFormatting sqref="AV29">
    <cfRule type="expression" dxfId="1" priority="1819">
      <formula>AND(AV$14&gt;=$D29,AV$14&lt;=$F29,$D29&lt;&gt;"",$F29&lt;&gt;"")</formula>
    </cfRule>
    <cfRule type="expression" dxfId="2" priority="1820">
      <formula>AND(AV$14&gt;=$D29,AV$14&lt;=$F29,$G29="Завершено",$D29&lt;&gt;"",$F29&lt;&gt;"")</formula>
    </cfRule>
  </conditionalFormatting>
  <conditionalFormatting sqref="AV30">
    <cfRule type="expression" dxfId="1" priority="1939">
      <formula>AND(AV$14&gt;=$D30,AV$14&lt;=$F30,$D30&lt;&gt;"",$F30&lt;&gt;"")</formula>
    </cfRule>
    <cfRule type="expression" dxfId="2" priority="1940">
      <formula>AND(AV$14&gt;=$D30,AV$14&lt;=$F30,$G30="Завершено",$D30&lt;&gt;"",$F30&lt;&gt;"")</formula>
    </cfRule>
  </conditionalFormatting>
  <conditionalFormatting sqref="AV31">
    <cfRule type="expression" dxfId="1" priority="2059">
      <formula>AND(AV$14&gt;=$D31,AV$14&lt;=$F31,$D31&lt;&gt;"",$F31&lt;&gt;"")</formula>
    </cfRule>
    <cfRule type="expression" dxfId="2" priority="2060">
      <formula>AND(AV$14&gt;=$D31,AV$14&lt;=$F31,$G31="Завершено",$D31&lt;&gt;"",$F31&lt;&gt;"")</formula>
    </cfRule>
  </conditionalFormatting>
  <conditionalFormatting sqref="AV32">
    <cfRule type="expression" dxfId="1" priority="2179">
      <formula>AND(AV$14&gt;=$D32,AV$14&lt;=$F32,$D32&lt;&gt;"",$F32&lt;&gt;"")</formula>
    </cfRule>
    <cfRule type="expression" dxfId="2" priority="2180">
      <formula>AND(AV$14&gt;=$D32,AV$14&lt;=$F32,$G32="Завершено",$D32&lt;&gt;"",$F32&lt;&gt;"")</formula>
    </cfRule>
  </conditionalFormatting>
  <conditionalFormatting sqref="AV33">
    <cfRule type="expression" dxfId="1" priority="2299">
      <formula>AND(AV$14&gt;=$D33,AV$14&lt;=$F33,$D33&lt;&gt;"",$F33&lt;&gt;"")</formula>
    </cfRule>
    <cfRule type="expression" dxfId="2" priority="2300">
      <formula>AND(AV$14&gt;=$D33,AV$14&lt;=$F33,$G33="Завершено",$D33&lt;&gt;"",$F33&lt;&gt;"")</formula>
    </cfRule>
  </conditionalFormatting>
  <conditionalFormatting sqref="AV34">
    <cfRule type="expression" dxfId="1" priority="2419">
      <formula>AND(AV$14&gt;=$D34,AV$14&lt;=$F34,$D34&lt;&gt;"",$F34&lt;&gt;"")</formula>
    </cfRule>
    <cfRule type="expression" dxfId="2" priority="2420">
      <formula>AND(AV$14&gt;=$D34,AV$14&lt;=$F34,$G34="Завершено",$D34&lt;&gt;"",$F34&lt;&gt;"")</formula>
    </cfRule>
  </conditionalFormatting>
  <conditionalFormatting sqref="AV35">
    <cfRule type="expression" dxfId="1" priority="2539">
      <formula>AND(AV$14&gt;=$D35,AV$14&lt;=$F35,$D35&lt;&gt;"",$F35&lt;&gt;"")</formula>
    </cfRule>
    <cfRule type="expression" dxfId="2" priority="2540">
      <formula>AND(AV$14&gt;=$D35,AV$14&lt;=$F35,$G35="Завершено",$D35&lt;&gt;"",$F35&lt;&gt;"")</formula>
    </cfRule>
  </conditionalFormatting>
  <conditionalFormatting sqref="AV36">
    <cfRule type="expression" dxfId="1" priority="2659">
      <formula>AND(AV$14&gt;=$D36,AV$14&lt;=$F36,$D36&lt;&gt;"",$F36&lt;&gt;"")</formula>
    </cfRule>
    <cfRule type="expression" dxfId="2" priority="2660">
      <formula>AND(AV$14&gt;=$D36,AV$14&lt;=$F36,$G36="Завершено",$D36&lt;&gt;"",$F36&lt;&gt;"")</formula>
    </cfRule>
  </conditionalFormatting>
  <conditionalFormatting sqref="AV37">
    <cfRule type="expression" dxfId="1" priority="2779">
      <formula>AND(AV$14&gt;=$D37,AV$14&lt;=$F37,$D37&lt;&gt;"",$F37&lt;&gt;"")</formula>
    </cfRule>
    <cfRule type="expression" dxfId="2" priority="2780">
      <formula>AND(AV$14&gt;=$D37,AV$14&lt;=$F37,$G37="Завершено",$D37&lt;&gt;"",$F37&lt;&gt;"")</formula>
    </cfRule>
  </conditionalFormatting>
  <conditionalFormatting sqref="AV38">
    <cfRule type="expression" dxfId="1" priority="2899">
      <formula>AND(AV$14&gt;=$D38,AV$14&lt;=$F38,$D38&lt;&gt;"",$F38&lt;&gt;"")</formula>
    </cfRule>
    <cfRule type="expression" dxfId="2" priority="2900">
      <formula>AND(AV$14&gt;=$D38,AV$14&lt;=$F38,$G38="Завершено",$D38&lt;&gt;"",$F38&lt;&gt;"")</formula>
    </cfRule>
  </conditionalFormatting>
  <conditionalFormatting sqref="AV39">
    <cfRule type="expression" dxfId="1" priority="3019">
      <formula>AND(AV$14&gt;=$D39,AV$14&lt;=$F39,$D39&lt;&gt;"",$F39&lt;&gt;"")</formula>
    </cfRule>
    <cfRule type="expression" dxfId="2" priority="3020">
      <formula>AND(AV$14&gt;=$D39,AV$14&lt;=$F39,$G39="Завершено",$D39&lt;&gt;"",$F39&lt;&gt;"")</formula>
    </cfRule>
  </conditionalFormatting>
  <conditionalFormatting sqref="AV40">
    <cfRule type="expression" dxfId="1" priority="3139">
      <formula>AND(AV$14&gt;=$D40,AV$14&lt;=$F40,$D40&lt;&gt;"",$F40&lt;&gt;"")</formula>
    </cfRule>
    <cfRule type="expression" dxfId="2" priority="3140">
      <formula>AND(AV$14&gt;=$D40,AV$14&lt;=$F40,$G40="Завершено",$D40&lt;&gt;"",$F40&lt;&gt;"")</formula>
    </cfRule>
  </conditionalFormatting>
  <conditionalFormatting sqref="AV41">
    <cfRule type="expression" dxfId="1" priority="3259">
      <formula>AND(AV$14&gt;=$D41,AV$14&lt;=$F41,$D41&lt;&gt;"",$F41&lt;&gt;"")</formula>
    </cfRule>
    <cfRule type="expression" dxfId="2" priority="3260">
      <formula>AND(AV$14&gt;=$D41,AV$14&lt;=$F41,$G41="Завершено",$D41&lt;&gt;"",$F41&lt;&gt;"")</formula>
    </cfRule>
  </conditionalFormatting>
  <conditionalFormatting sqref="AV42">
    <cfRule type="expression" dxfId="1" priority="3379">
      <formula>AND(AV$14&gt;=$D42,AV$14&lt;=$F42,$D42&lt;&gt;"",$F42&lt;&gt;"")</formula>
    </cfRule>
    <cfRule type="expression" dxfId="2" priority="3380">
      <formula>AND(AV$14&gt;=$D42,AV$14&lt;=$F42,$G42="Завершено",$D42&lt;&gt;"",$F42&lt;&gt;"")</formula>
    </cfRule>
  </conditionalFormatting>
  <conditionalFormatting sqref="AV43">
    <cfRule type="expression" dxfId="1" priority="3499">
      <formula>AND(AV$14&gt;=$D43,AV$14&lt;=$F43,$D43&lt;&gt;"",$F43&lt;&gt;"")</formula>
    </cfRule>
    <cfRule type="expression" dxfId="2" priority="3500">
      <formula>AND(AV$14&gt;=$D43,AV$14&lt;=$F43,$G43="Завершено",$D43&lt;&gt;"",$F43&lt;&gt;"")</formula>
    </cfRule>
  </conditionalFormatting>
  <conditionalFormatting sqref="AV44">
    <cfRule type="expression" dxfId="1" priority="3619">
      <formula>AND(AV$14&gt;=$D44,AV$14&lt;=$F44,$D44&lt;&gt;"",$F44&lt;&gt;"")</formula>
    </cfRule>
    <cfRule type="expression" dxfId="2" priority="3620">
      <formula>AND(AV$14&gt;=$D44,AV$14&lt;=$F44,$G44="Завершено",$D44&lt;&gt;"",$F44&lt;&gt;"")</formula>
    </cfRule>
  </conditionalFormatting>
  <conditionalFormatting sqref="AW14:AW15">
    <cfRule type="expression" dxfId="0" priority="41">
      <formula>AND(AW$14&lt;&gt;"",WEEKDAY(AW$14,2)&gt;5)</formula>
    </cfRule>
  </conditionalFormatting>
  <conditionalFormatting sqref="AW15">
    <cfRule type="expression" dxfId="1" priority="141">
      <formula>AND(AW$14&gt;=$D15,AW$14&lt;=$F15,$D15&lt;&gt;"",$F15&lt;&gt;"")</formula>
    </cfRule>
    <cfRule type="expression" dxfId="2" priority="142">
      <formula>AND(AW$14&gt;=$D15,AW$14&lt;=$F15,$G15="Завершено",$D15&lt;&gt;"",$F15&lt;&gt;"")</formula>
    </cfRule>
  </conditionalFormatting>
  <conditionalFormatting sqref="AW16">
    <cfRule type="expression" dxfId="1" priority="261">
      <formula>AND(AW$14&gt;=$D16,AW$14&lt;=$F16,$D16&lt;&gt;"",$F16&lt;&gt;"")</formula>
    </cfRule>
    <cfRule type="expression" dxfId="2" priority="262">
      <formula>AND(AW$14&gt;=$D16,AW$14&lt;=$F16,$G16="Завершено",$D16&lt;&gt;"",$F16&lt;&gt;"")</formula>
    </cfRule>
  </conditionalFormatting>
  <conditionalFormatting sqref="AW17">
    <cfRule type="expression" dxfId="1" priority="381">
      <formula>AND(AW$14&gt;=$D17,AW$14&lt;=$F17,$D17&lt;&gt;"",$F17&lt;&gt;"")</formula>
    </cfRule>
    <cfRule type="expression" dxfId="2" priority="382">
      <formula>AND(AW$14&gt;=$D17,AW$14&lt;=$F17,$G17="Завершено",$D17&lt;&gt;"",$F17&lt;&gt;"")</formula>
    </cfRule>
  </conditionalFormatting>
  <conditionalFormatting sqref="AW18">
    <cfRule type="expression" dxfId="1" priority="501">
      <formula>AND(AW$14&gt;=$D18,AW$14&lt;=$F18,$D18&lt;&gt;"",$F18&lt;&gt;"")</formula>
    </cfRule>
    <cfRule type="expression" dxfId="2" priority="502">
      <formula>AND(AW$14&gt;=$D18,AW$14&lt;=$F18,$G18="Завершено",$D18&lt;&gt;"",$F18&lt;&gt;"")</formula>
    </cfRule>
  </conditionalFormatting>
  <conditionalFormatting sqref="AW19">
    <cfRule type="expression" dxfId="1" priority="621">
      <formula>AND(AW$14&gt;=$D19,AW$14&lt;=$F19,$D19&lt;&gt;"",$F19&lt;&gt;"")</formula>
    </cfRule>
    <cfRule type="expression" dxfId="2" priority="622">
      <formula>AND(AW$14&gt;=$D19,AW$14&lt;=$F19,$G19="Завершено",$D19&lt;&gt;"",$F19&lt;&gt;"")</formula>
    </cfRule>
  </conditionalFormatting>
  <conditionalFormatting sqref="AW20">
    <cfRule type="expression" dxfId="1" priority="741">
      <formula>AND(AW$14&gt;=$D20,AW$14&lt;=$F20,$D20&lt;&gt;"",$F20&lt;&gt;"")</formula>
    </cfRule>
    <cfRule type="expression" dxfId="2" priority="742">
      <formula>AND(AW$14&gt;=$D20,AW$14&lt;=$F20,$G20="Завершено",$D20&lt;&gt;"",$F20&lt;&gt;"")</formula>
    </cfRule>
  </conditionalFormatting>
  <conditionalFormatting sqref="AW21">
    <cfRule type="expression" dxfId="1" priority="861">
      <formula>AND(AW$14&gt;=$D21,AW$14&lt;=$F21,$D21&lt;&gt;"",$F21&lt;&gt;"")</formula>
    </cfRule>
    <cfRule type="expression" dxfId="2" priority="862">
      <formula>AND(AW$14&gt;=$D21,AW$14&lt;=$F21,$G21="Завершено",$D21&lt;&gt;"",$F21&lt;&gt;"")</formula>
    </cfRule>
  </conditionalFormatting>
  <conditionalFormatting sqref="AW22">
    <cfRule type="expression" dxfId="1" priority="981">
      <formula>AND(AW$14&gt;=$D22,AW$14&lt;=$F22,$D22&lt;&gt;"",$F22&lt;&gt;"")</formula>
    </cfRule>
    <cfRule type="expression" dxfId="2" priority="982">
      <formula>AND(AW$14&gt;=$D22,AW$14&lt;=$F22,$G22="Завершено",$D22&lt;&gt;"",$F22&lt;&gt;"")</formula>
    </cfRule>
  </conditionalFormatting>
  <conditionalFormatting sqref="AW23">
    <cfRule type="expression" dxfId="1" priority="1101">
      <formula>AND(AW$14&gt;=$D23,AW$14&lt;=$F23,$D23&lt;&gt;"",$F23&lt;&gt;"")</formula>
    </cfRule>
    <cfRule type="expression" dxfId="2" priority="1102">
      <formula>AND(AW$14&gt;=$D23,AW$14&lt;=$F23,$G23="Завершено",$D23&lt;&gt;"",$F23&lt;&gt;"")</formula>
    </cfRule>
  </conditionalFormatting>
  <conditionalFormatting sqref="AW24">
    <cfRule type="expression" dxfId="1" priority="1221">
      <formula>AND(AW$14&gt;=$D24,AW$14&lt;=$F24,$D24&lt;&gt;"",$F24&lt;&gt;"")</formula>
    </cfRule>
    <cfRule type="expression" dxfId="2" priority="1222">
      <formula>AND(AW$14&gt;=$D24,AW$14&lt;=$F24,$G24="Завершено",$D24&lt;&gt;"",$F24&lt;&gt;"")</formula>
    </cfRule>
  </conditionalFormatting>
  <conditionalFormatting sqref="AW25">
    <cfRule type="expression" dxfId="1" priority="1341">
      <formula>AND(AW$14&gt;=$D25,AW$14&lt;=$F25,$D25&lt;&gt;"",$F25&lt;&gt;"")</formula>
    </cfRule>
    <cfRule type="expression" dxfId="2" priority="1342">
      <formula>AND(AW$14&gt;=$D25,AW$14&lt;=$F25,$G25="Завершено",$D25&lt;&gt;"",$F25&lt;&gt;"")</formula>
    </cfRule>
  </conditionalFormatting>
  <conditionalFormatting sqref="AW26">
    <cfRule type="expression" dxfId="1" priority="1461">
      <formula>AND(AW$14&gt;=$D26,AW$14&lt;=$F26,$D26&lt;&gt;"",$F26&lt;&gt;"")</formula>
    </cfRule>
    <cfRule type="expression" dxfId="2" priority="1462">
      <formula>AND(AW$14&gt;=$D26,AW$14&lt;=$F26,$G26="Завершено",$D26&lt;&gt;"",$F26&lt;&gt;"")</formula>
    </cfRule>
  </conditionalFormatting>
  <conditionalFormatting sqref="AW27">
    <cfRule type="expression" dxfId="1" priority="1581">
      <formula>AND(AW$14&gt;=$D27,AW$14&lt;=$F27,$D27&lt;&gt;"",$F27&lt;&gt;"")</formula>
    </cfRule>
    <cfRule type="expression" dxfId="2" priority="1582">
      <formula>AND(AW$14&gt;=$D27,AW$14&lt;=$F27,$G27="Завершено",$D27&lt;&gt;"",$F27&lt;&gt;"")</formula>
    </cfRule>
  </conditionalFormatting>
  <conditionalFormatting sqref="AW28">
    <cfRule type="expression" dxfId="1" priority="1701">
      <formula>AND(AW$14&gt;=$D28,AW$14&lt;=$F28,$D28&lt;&gt;"",$F28&lt;&gt;"")</formula>
    </cfRule>
    <cfRule type="expression" dxfId="2" priority="1702">
      <formula>AND(AW$14&gt;=$D28,AW$14&lt;=$F28,$G28="Завершено",$D28&lt;&gt;"",$F28&lt;&gt;"")</formula>
    </cfRule>
  </conditionalFormatting>
  <conditionalFormatting sqref="AW29">
    <cfRule type="expression" dxfId="1" priority="1821">
      <formula>AND(AW$14&gt;=$D29,AW$14&lt;=$F29,$D29&lt;&gt;"",$F29&lt;&gt;"")</formula>
    </cfRule>
    <cfRule type="expression" dxfId="2" priority="1822">
      <formula>AND(AW$14&gt;=$D29,AW$14&lt;=$F29,$G29="Завершено",$D29&lt;&gt;"",$F29&lt;&gt;"")</formula>
    </cfRule>
  </conditionalFormatting>
  <conditionalFormatting sqref="AW30">
    <cfRule type="expression" dxfId="1" priority="1941">
      <formula>AND(AW$14&gt;=$D30,AW$14&lt;=$F30,$D30&lt;&gt;"",$F30&lt;&gt;"")</formula>
    </cfRule>
    <cfRule type="expression" dxfId="2" priority="1942">
      <formula>AND(AW$14&gt;=$D30,AW$14&lt;=$F30,$G30="Завершено",$D30&lt;&gt;"",$F30&lt;&gt;"")</formula>
    </cfRule>
  </conditionalFormatting>
  <conditionalFormatting sqref="AW31">
    <cfRule type="expression" dxfId="1" priority="2061">
      <formula>AND(AW$14&gt;=$D31,AW$14&lt;=$F31,$D31&lt;&gt;"",$F31&lt;&gt;"")</formula>
    </cfRule>
    <cfRule type="expression" dxfId="2" priority="2062">
      <formula>AND(AW$14&gt;=$D31,AW$14&lt;=$F31,$G31="Завершено",$D31&lt;&gt;"",$F31&lt;&gt;"")</formula>
    </cfRule>
  </conditionalFormatting>
  <conditionalFormatting sqref="AW32">
    <cfRule type="expression" dxfId="1" priority="2181">
      <formula>AND(AW$14&gt;=$D32,AW$14&lt;=$F32,$D32&lt;&gt;"",$F32&lt;&gt;"")</formula>
    </cfRule>
    <cfRule type="expression" dxfId="2" priority="2182">
      <formula>AND(AW$14&gt;=$D32,AW$14&lt;=$F32,$G32="Завершено",$D32&lt;&gt;"",$F32&lt;&gt;"")</formula>
    </cfRule>
  </conditionalFormatting>
  <conditionalFormatting sqref="AW33">
    <cfRule type="expression" dxfId="1" priority="2301">
      <formula>AND(AW$14&gt;=$D33,AW$14&lt;=$F33,$D33&lt;&gt;"",$F33&lt;&gt;"")</formula>
    </cfRule>
    <cfRule type="expression" dxfId="2" priority="2302">
      <formula>AND(AW$14&gt;=$D33,AW$14&lt;=$F33,$G33="Завершено",$D33&lt;&gt;"",$F33&lt;&gt;"")</formula>
    </cfRule>
  </conditionalFormatting>
  <conditionalFormatting sqref="AW34">
    <cfRule type="expression" dxfId="1" priority="2421">
      <formula>AND(AW$14&gt;=$D34,AW$14&lt;=$F34,$D34&lt;&gt;"",$F34&lt;&gt;"")</formula>
    </cfRule>
    <cfRule type="expression" dxfId="2" priority="2422">
      <formula>AND(AW$14&gt;=$D34,AW$14&lt;=$F34,$G34="Завершено",$D34&lt;&gt;"",$F34&lt;&gt;"")</formula>
    </cfRule>
  </conditionalFormatting>
  <conditionalFormatting sqref="AW35">
    <cfRule type="expression" dxfId="1" priority="2541">
      <formula>AND(AW$14&gt;=$D35,AW$14&lt;=$F35,$D35&lt;&gt;"",$F35&lt;&gt;"")</formula>
    </cfRule>
    <cfRule type="expression" dxfId="2" priority="2542">
      <formula>AND(AW$14&gt;=$D35,AW$14&lt;=$F35,$G35="Завершено",$D35&lt;&gt;"",$F35&lt;&gt;"")</formula>
    </cfRule>
  </conditionalFormatting>
  <conditionalFormatting sqref="AW36">
    <cfRule type="expression" dxfId="1" priority="2661">
      <formula>AND(AW$14&gt;=$D36,AW$14&lt;=$F36,$D36&lt;&gt;"",$F36&lt;&gt;"")</formula>
    </cfRule>
    <cfRule type="expression" dxfId="2" priority="2662">
      <formula>AND(AW$14&gt;=$D36,AW$14&lt;=$F36,$G36="Завершено",$D36&lt;&gt;"",$F36&lt;&gt;"")</formula>
    </cfRule>
  </conditionalFormatting>
  <conditionalFormatting sqref="AW37">
    <cfRule type="expression" dxfId="1" priority="2781">
      <formula>AND(AW$14&gt;=$D37,AW$14&lt;=$F37,$D37&lt;&gt;"",$F37&lt;&gt;"")</formula>
    </cfRule>
    <cfRule type="expression" dxfId="2" priority="2782">
      <formula>AND(AW$14&gt;=$D37,AW$14&lt;=$F37,$G37="Завершено",$D37&lt;&gt;"",$F37&lt;&gt;"")</formula>
    </cfRule>
  </conditionalFormatting>
  <conditionalFormatting sqref="AW38">
    <cfRule type="expression" dxfId="1" priority="2901">
      <formula>AND(AW$14&gt;=$D38,AW$14&lt;=$F38,$D38&lt;&gt;"",$F38&lt;&gt;"")</formula>
    </cfRule>
    <cfRule type="expression" dxfId="2" priority="2902">
      <formula>AND(AW$14&gt;=$D38,AW$14&lt;=$F38,$G38="Завершено",$D38&lt;&gt;"",$F38&lt;&gt;"")</formula>
    </cfRule>
  </conditionalFormatting>
  <conditionalFormatting sqref="AW39">
    <cfRule type="expression" dxfId="1" priority="3021">
      <formula>AND(AW$14&gt;=$D39,AW$14&lt;=$F39,$D39&lt;&gt;"",$F39&lt;&gt;"")</formula>
    </cfRule>
    <cfRule type="expression" dxfId="2" priority="3022">
      <formula>AND(AW$14&gt;=$D39,AW$14&lt;=$F39,$G39="Завершено",$D39&lt;&gt;"",$F39&lt;&gt;"")</formula>
    </cfRule>
  </conditionalFormatting>
  <conditionalFormatting sqref="AW40">
    <cfRule type="expression" dxfId="1" priority="3141">
      <formula>AND(AW$14&gt;=$D40,AW$14&lt;=$F40,$D40&lt;&gt;"",$F40&lt;&gt;"")</formula>
    </cfRule>
    <cfRule type="expression" dxfId="2" priority="3142">
      <formula>AND(AW$14&gt;=$D40,AW$14&lt;=$F40,$G40="Завершено",$D40&lt;&gt;"",$F40&lt;&gt;"")</formula>
    </cfRule>
  </conditionalFormatting>
  <conditionalFormatting sqref="AW41">
    <cfRule type="expression" dxfId="1" priority="3261">
      <formula>AND(AW$14&gt;=$D41,AW$14&lt;=$F41,$D41&lt;&gt;"",$F41&lt;&gt;"")</formula>
    </cfRule>
    <cfRule type="expression" dxfId="2" priority="3262">
      <formula>AND(AW$14&gt;=$D41,AW$14&lt;=$F41,$G41="Завершено",$D41&lt;&gt;"",$F41&lt;&gt;"")</formula>
    </cfRule>
  </conditionalFormatting>
  <conditionalFormatting sqref="AW42">
    <cfRule type="expression" dxfId="1" priority="3381">
      <formula>AND(AW$14&gt;=$D42,AW$14&lt;=$F42,$D42&lt;&gt;"",$F42&lt;&gt;"")</formula>
    </cfRule>
    <cfRule type="expression" dxfId="2" priority="3382">
      <formula>AND(AW$14&gt;=$D42,AW$14&lt;=$F42,$G42="Завершено",$D42&lt;&gt;"",$F42&lt;&gt;"")</formula>
    </cfRule>
  </conditionalFormatting>
  <conditionalFormatting sqref="AW43">
    <cfRule type="expression" dxfId="1" priority="3501">
      <formula>AND(AW$14&gt;=$D43,AW$14&lt;=$F43,$D43&lt;&gt;"",$F43&lt;&gt;"")</formula>
    </cfRule>
    <cfRule type="expression" dxfId="2" priority="3502">
      <formula>AND(AW$14&gt;=$D43,AW$14&lt;=$F43,$G43="Завершено",$D43&lt;&gt;"",$F43&lt;&gt;"")</formula>
    </cfRule>
  </conditionalFormatting>
  <conditionalFormatting sqref="AW44">
    <cfRule type="expression" dxfId="1" priority="3621">
      <formula>AND(AW$14&gt;=$D44,AW$14&lt;=$F44,$D44&lt;&gt;"",$F44&lt;&gt;"")</formula>
    </cfRule>
    <cfRule type="expression" dxfId="2" priority="3622">
      <formula>AND(AW$14&gt;=$D44,AW$14&lt;=$F44,$G44="Завершено",$D44&lt;&gt;"",$F44&lt;&gt;"")</formula>
    </cfRule>
  </conditionalFormatting>
  <conditionalFormatting sqref="AX14:AX15">
    <cfRule type="expression" dxfId="0" priority="42">
      <formula>AND(AX$14&lt;&gt;"",WEEKDAY(AX$14,2)&gt;5)</formula>
    </cfRule>
  </conditionalFormatting>
  <conditionalFormatting sqref="AX15">
    <cfRule type="expression" dxfId="1" priority="143">
      <formula>AND(AX$14&gt;=$D15,AX$14&lt;=$F15,$D15&lt;&gt;"",$F15&lt;&gt;"")</formula>
    </cfRule>
    <cfRule type="expression" dxfId="2" priority="144">
      <formula>AND(AX$14&gt;=$D15,AX$14&lt;=$F15,$G15="Завершено",$D15&lt;&gt;"",$F15&lt;&gt;"")</formula>
    </cfRule>
  </conditionalFormatting>
  <conditionalFormatting sqref="AX16">
    <cfRule type="expression" dxfId="1" priority="263">
      <formula>AND(AX$14&gt;=$D16,AX$14&lt;=$F16,$D16&lt;&gt;"",$F16&lt;&gt;"")</formula>
    </cfRule>
    <cfRule type="expression" dxfId="2" priority="264">
      <formula>AND(AX$14&gt;=$D16,AX$14&lt;=$F16,$G16="Завершено",$D16&lt;&gt;"",$F16&lt;&gt;"")</formula>
    </cfRule>
  </conditionalFormatting>
  <conditionalFormatting sqref="AX17">
    <cfRule type="expression" dxfId="1" priority="383">
      <formula>AND(AX$14&gt;=$D17,AX$14&lt;=$F17,$D17&lt;&gt;"",$F17&lt;&gt;"")</formula>
    </cfRule>
    <cfRule type="expression" dxfId="2" priority="384">
      <formula>AND(AX$14&gt;=$D17,AX$14&lt;=$F17,$G17="Завершено",$D17&lt;&gt;"",$F17&lt;&gt;"")</formula>
    </cfRule>
  </conditionalFormatting>
  <conditionalFormatting sqref="AX18">
    <cfRule type="expression" dxfId="1" priority="503">
      <formula>AND(AX$14&gt;=$D18,AX$14&lt;=$F18,$D18&lt;&gt;"",$F18&lt;&gt;"")</formula>
    </cfRule>
    <cfRule type="expression" dxfId="2" priority="504">
      <formula>AND(AX$14&gt;=$D18,AX$14&lt;=$F18,$G18="Завершено",$D18&lt;&gt;"",$F18&lt;&gt;"")</formula>
    </cfRule>
  </conditionalFormatting>
  <conditionalFormatting sqref="AX19">
    <cfRule type="expression" dxfId="1" priority="623">
      <formula>AND(AX$14&gt;=$D19,AX$14&lt;=$F19,$D19&lt;&gt;"",$F19&lt;&gt;"")</formula>
    </cfRule>
    <cfRule type="expression" dxfId="2" priority="624">
      <formula>AND(AX$14&gt;=$D19,AX$14&lt;=$F19,$G19="Завершено",$D19&lt;&gt;"",$F19&lt;&gt;"")</formula>
    </cfRule>
  </conditionalFormatting>
  <conditionalFormatting sqref="AX20">
    <cfRule type="expression" dxfId="1" priority="743">
      <formula>AND(AX$14&gt;=$D20,AX$14&lt;=$F20,$D20&lt;&gt;"",$F20&lt;&gt;"")</formula>
    </cfRule>
    <cfRule type="expression" dxfId="2" priority="744">
      <formula>AND(AX$14&gt;=$D20,AX$14&lt;=$F20,$G20="Завершено",$D20&lt;&gt;"",$F20&lt;&gt;"")</formula>
    </cfRule>
  </conditionalFormatting>
  <conditionalFormatting sqref="AX21">
    <cfRule type="expression" dxfId="1" priority="863">
      <formula>AND(AX$14&gt;=$D21,AX$14&lt;=$F21,$D21&lt;&gt;"",$F21&lt;&gt;"")</formula>
    </cfRule>
    <cfRule type="expression" dxfId="2" priority="864">
      <formula>AND(AX$14&gt;=$D21,AX$14&lt;=$F21,$G21="Завершено",$D21&lt;&gt;"",$F21&lt;&gt;"")</formula>
    </cfRule>
  </conditionalFormatting>
  <conditionalFormatting sqref="AX22">
    <cfRule type="expression" dxfId="1" priority="983">
      <formula>AND(AX$14&gt;=$D22,AX$14&lt;=$F22,$D22&lt;&gt;"",$F22&lt;&gt;"")</formula>
    </cfRule>
    <cfRule type="expression" dxfId="2" priority="984">
      <formula>AND(AX$14&gt;=$D22,AX$14&lt;=$F22,$G22="Завершено",$D22&lt;&gt;"",$F22&lt;&gt;"")</formula>
    </cfRule>
  </conditionalFormatting>
  <conditionalFormatting sqref="AX23">
    <cfRule type="expression" dxfId="1" priority="1103">
      <formula>AND(AX$14&gt;=$D23,AX$14&lt;=$F23,$D23&lt;&gt;"",$F23&lt;&gt;"")</formula>
    </cfRule>
    <cfRule type="expression" dxfId="2" priority="1104">
      <formula>AND(AX$14&gt;=$D23,AX$14&lt;=$F23,$G23="Завершено",$D23&lt;&gt;"",$F23&lt;&gt;"")</formula>
    </cfRule>
  </conditionalFormatting>
  <conditionalFormatting sqref="AX24">
    <cfRule type="expression" dxfId="1" priority="1223">
      <formula>AND(AX$14&gt;=$D24,AX$14&lt;=$F24,$D24&lt;&gt;"",$F24&lt;&gt;"")</formula>
    </cfRule>
    <cfRule type="expression" dxfId="2" priority="1224">
      <formula>AND(AX$14&gt;=$D24,AX$14&lt;=$F24,$G24="Завершено",$D24&lt;&gt;"",$F24&lt;&gt;"")</formula>
    </cfRule>
  </conditionalFormatting>
  <conditionalFormatting sqref="AX25">
    <cfRule type="expression" dxfId="1" priority="1343">
      <formula>AND(AX$14&gt;=$D25,AX$14&lt;=$F25,$D25&lt;&gt;"",$F25&lt;&gt;"")</formula>
    </cfRule>
    <cfRule type="expression" dxfId="2" priority="1344">
      <formula>AND(AX$14&gt;=$D25,AX$14&lt;=$F25,$G25="Завершено",$D25&lt;&gt;"",$F25&lt;&gt;"")</formula>
    </cfRule>
  </conditionalFormatting>
  <conditionalFormatting sqref="AX26">
    <cfRule type="expression" dxfId="1" priority="1463">
      <formula>AND(AX$14&gt;=$D26,AX$14&lt;=$F26,$D26&lt;&gt;"",$F26&lt;&gt;"")</formula>
    </cfRule>
    <cfRule type="expression" dxfId="2" priority="1464">
      <formula>AND(AX$14&gt;=$D26,AX$14&lt;=$F26,$G26="Завершено",$D26&lt;&gt;"",$F26&lt;&gt;"")</formula>
    </cfRule>
  </conditionalFormatting>
  <conditionalFormatting sqref="AX27">
    <cfRule type="expression" dxfId="1" priority="1583">
      <formula>AND(AX$14&gt;=$D27,AX$14&lt;=$F27,$D27&lt;&gt;"",$F27&lt;&gt;"")</formula>
    </cfRule>
    <cfRule type="expression" dxfId="2" priority="1584">
      <formula>AND(AX$14&gt;=$D27,AX$14&lt;=$F27,$G27="Завершено",$D27&lt;&gt;"",$F27&lt;&gt;"")</formula>
    </cfRule>
  </conditionalFormatting>
  <conditionalFormatting sqref="AX28">
    <cfRule type="expression" dxfId="1" priority="1703">
      <formula>AND(AX$14&gt;=$D28,AX$14&lt;=$F28,$D28&lt;&gt;"",$F28&lt;&gt;"")</formula>
    </cfRule>
    <cfRule type="expression" dxfId="2" priority="1704">
      <formula>AND(AX$14&gt;=$D28,AX$14&lt;=$F28,$G28="Завершено",$D28&lt;&gt;"",$F28&lt;&gt;"")</formula>
    </cfRule>
  </conditionalFormatting>
  <conditionalFormatting sqref="AX29">
    <cfRule type="expression" dxfId="1" priority="1823">
      <formula>AND(AX$14&gt;=$D29,AX$14&lt;=$F29,$D29&lt;&gt;"",$F29&lt;&gt;"")</formula>
    </cfRule>
    <cfRule type="expression" dxfId="2" priority="1824">
      <formula>AND(AX$14&gt;=$D29,AX$14&lt;=$F29,$G29="Завершено",$D29&lt;&gt;"",$F29&lt;&gt;"")</formula>
    </cfRule>
  </conditionalFormatting>
  <conditionalFormatting sqref="AX30">
    <cfRule type="expression" dxfId="1" priority="1943">
      <formula>AND(AX$14&gt;=$D30,AX$14&lt;=$F30,$D30&lt;&gt;"",$F30&lt;&gt;"")</formula>
    </cfRule>
    <cfRule type="expression" dxfId="2" priority="1944">
      <formula>AND(AX$14&gt;=$D30,AX$14&lt;=$F30,$G30="Завершено",$D30&lt;&gt;"",$F30&lt;&gt;"")</formula>
    </cfRule>
  </conditionalFormatting>
  <conditionalFormatting sqref="AX31">
    <cfRule type="expression" dxfId="1" priority="2063">
      <formula>AND(AX$14&gt;=$D31,AX$14&lt;=$F31,$D31&lt;&gt;"",$F31&lt;&gt;"")</formula>
    </cfRule>
    <cfRule type="expression" dxfId="2" priority="2064">
      <formula>AND(AX$14&gt;=$D31,AX$14&lt;=$F31,$G31="Завершено",$D31&lt;&gt;"",$F31&lt;&gt;"")</formula>
    </cfRule>
  </conditionalFormatting>
  <conditionalFormatting sqref="AX32">
    <cfRule type="expression" dxfId="1" priority="2183">
      <formula>AND(AX$14&gt;=$D32,AX$14&lt;=$F32,$D32&lt;&gt;"",$F32&lt;&gt;"")</formula>
    </cfRule>
    <cfRule type="expression" dxfId="2" priority="2184">
      <formula>AND(AX$14&gt;=$D32,AX$14&lt;=$F32,$G32="Завершено",$D32&lt;&gt;"",$F32&lt;&gt;"")</formula>
    </cfRule>
  </conditionalFormatting>
  <conditionalFormatting sqref="AX33">
    <cfRule type="expression" dxfId="1" priority="2303">
      <formula>AND(AX$14&gt;=$D33,AX$14&lt;=$F33,$D33&lt;&gt;"",$F33&lt;&gt;"")</formula>
    </cfRule>
    <cfRule type="expression" dxfId="2" priority="2304">
      <formula>AND(AX$14&gt;=$D33,AX$14&lt;=$F33,$G33="Завершено",$D33&lt;&gt;"",$F33&lt;&gt;"")</formula>
    </cfRule>
  </conditionalFormatting>
  <conditionalFormatting sqref="AX34">
    <cfRule type="expression" dxfId="1" priority="2423">
      <formula>AND(AX$14&gt;=$D34,AX$14&lt;=$F34,$D34&lt;&gt;"",$F34&lt;&gt;"")</formula>
    </cfRule>
    <cfRule type="expression" dxfId="2" priority="2424">
      <formula>AND(AX$14&gt;=$D34,AX$14&lt;=$F34,$G34="Завершено",$D34&lt;&gt;"",$F34&lt;&gt;"")</formula>
    </cfRule>
  </conditionalFormatting>
  <conditionalFormatting sqref="AX35">
    <cfRule type="expression" dxfId="1" priority="2543">
      <formula>AND(AX$14&gt;=$D35,AX$14&lt;=$F35,$D35&lt;&gt;"",$F35&lt;&gt;"")</formula>
    </cfRule>
    <cfRule type="expression" dxfId="2" priority="2544">
      <formula>AND(AX$14&gt;=$D35,AX$14&lt;=$F35,$G35="Завершено",$D35&lt;&gt;"",$F35&lt;&gt;"")</formula>
    </cfRule>
  </conditionalFormatting>
  <conditionalFormatting sqref="AX36">
    <cfRule type="expression" dxfId="1" priority="2663">
      <formula>AND(AX$14&gt;=$D36,AX$14&lt;=$F36,$D36&lt;&gt;"",$F36&lt;&gt;"")</formula>
    </cfRule>
    <cfRule type="expression" dxfId="2" priority="2664">
      <formula>AND(AX$14&gt;=$D36,AX$14&lt;=$F36,$G36="Завершено",$D36&lt;&gt;"",$F36&lt;&gt;"")</formula>
    </cfRule>
  </conditionalFormatting>
  <conditionalFormatting sqref="AX37">
    <cfRule type="expression" dxfId="1" priority="2783">
      <formula>AND(AX$14&gt;=$D37,AX$14&lt;=$F37,$D37&lt;&gt;"",$F37&lt;&gt;"")</formula>
    </cfRule>
    <cfRule type="expression" dxfId="2" priority="2784">
      <formula>AND(AX$14&gt;=$D37,AX$14&lt;=$F37,$G37="Завершено",$D37&lt;&gt;"",$F37&lt;&gt;"")</formula>
    </cfRule>
  </conditionalFormatting>
  <conditionalFormatting sqref="AX38">
    <cfRule type="expression" dxfId="1" priority="2903">
      <formula>AND(AX$14&gt;=$D38,AX$14&lt;=$F38,$D38&lt;&gt;"",$F38&lt;&gt;"")</formula>
    </cfRule>
    <cfRule type="expression" dxfId="2" priority="2904">
      <formula>AND(AX$14&gt;=$D38,AX$14&lt;=$F38,$G38="Завершено",$D38&lt;&gt;"",$F38&lt;&gt;"")</formula>
    </cfRule>
  </conditionalFormatting>
  <conditionalFormatting sqref="AX39">
    <cfRule type="expression" dxfId="1" priority="3023">
      <formula>AND(AX$14&gt;=$D39,AX$14&lt;=$F39,$D39&lt;&gt;"",$F39&lt;&gt;"")</formula>
    </cfRule>
    <cfRule type="expression" dxfId="2" priority="3024">
      <formula>AND(AX$14&gt;=$D39,AX$14&lt;=$F39,$G39="Завершено",$D39&lt;&gt;"",$F39&lt;&gt;"")</formula>
    </cfRule>
  </conditionalFormatting>
  <conditionalFormatting sqref="AX40">
    <cfRule type="expression" dxfId="1" priority="3143">
      <formula>AND(AX$14&gt;=$D40,AX$14&lt;=$F40,$D40&lt;&gt;"",$F40&lt;&gt;"")</formula>
    </cfRule>
    <cfRule type="expression" dxfId="2" priority="3144">
      <formula>AND(AX$14&gt;=$D40,AX$14&lt;=$F40,$G40="Завершено",$D40&lt;&gt;"",$F40&lt;&gt;"")</formula>
    </cfRule>
  </conditionalFormatting>
  <conditionalFormatting sqref="AX41">
    <cfRule type="expression" dxfId="1" priority="3263">
      <formula>AND(AX$14&gt;=$D41,AX$14&lt;=$F41,$D41&lt;&gt;"",$F41&lt;&gt;"")</formula>
    </cfRule>
    <cfRule type="expression" dxfId="2" priority="3264">
      <formula>AND(AX$14&gt;=$D41,AX$14&lt;=$F41,$G41="Завершено",$D41&lt;&gt;"",$F41&lt;&gt;"")</formula>
    </cfRule>
  </conditionalFormatting>
  <conditionalFormatting sqref="AX42">
    <cfRule type="expression" dxfId="1" priority="3383">
      <formula>AND(AX$14&gt;=$D42,AX$14&lt;=$F42,$D42&lt;&gt;"",$F42&lt;&gt;"")</formula>
    </cfRule>
    <cfRule type="expression" dxfId="2" priority="3384">
      <formula>AND(AX$14&gt;=$D42,AX$14&lt;=$F42,$G42="Завершено",$D42&lt;&gt;"",$F42&lt;&gt;"")</formula>
    </cfRule>
  </conditionalFormatting>
  <conditionalFormatting sqref="AX43">
    <cfRule type="expression" dxfId="1" priority="3503">
      <formula>AND(AX$14&gt;=$D43,AX$14&lt;=$F43,$D43&lt;&gt;"",$F43&lt;&gt;"")</formula>
    </cfRule>
    <cfRule type="expression" dxfId="2" priority="3504">
      <formula>AND(AX$14&gt;=$D43,AX$14&lt;=$F43,$G43="Завершено",$D43&lt;&gt;"",$F43&lt;&gt;"")</formula>
    </cfRule>
  </conditionalFormatting>
  <conditionalFormatting sqref="AX44">
    <cfRule type="expression" dxfId="1" priority="3623">
      <formula>AND(AX$14&gt;=$D44,AX$14&lt;=$F44,$D44&lt;&gt;"",$F44&lt;&gt;"")</formula>
    </cfRule>
    <cfRule type="expression" dxfId="2" priority="3624">
      <formula>AND(AX$14&gt;=$D44,AX$14&lt;=$F44,$G44="Завершено",$D44&lt;&gt;"",$F44&lt;&gt;"")</formula>
    </cfRule>
  </conditionalFormatting>
  <conditionalFormatting sqref="AY14:AY15">
    <cfRule type="expression" dxfId="0" priority="43">
      <formula>AND(AY$14&lt;&gt;"",WEEKDAY(AY$14,2)&gt;5)</formula>
    </cfRule>
  </conditionalFormatting>
  <conditionalFormatting sqref="AY15">
    <cfRule type="expression" dxfId="1" priority="145">
      <formula>AND(AY$14&gt;=$D15,AY$14&lt;=$F15,$D15&lt;&gt;"",$F15&lt;&gt;"")</formula>
    </cfRule>
    <cfRule type="expression" dxfId="2" priority="146">
      <formula>AND(AY$14&gt;=$D15,AY$14&lt;=$F15,$G15="Завершено",$D15&lt;&gt;"",$F15&lt;&gt;"")</formula>
    </cfRule>
  </conditionalFormatting>
  <conditionalFormatting sqref="AY16">
    <cfRule type="expression" dxfId="1" priority="265">
      <formula>AND(AY$14&gt;=$D16,AY$14&lt;=$F16,$D16&lt;&gt;"",$F16&lt;&gt;"")</formula>
    </cfRule>
    <cfRule type="expression" dxfId="2" priority="266">
      <formula>AND(AY$14&gt;=$D16,AY$14&lt;=$F16,$G16="Завершено",$D16&lt;&gt;"",$F16&lt;&gt;"")</formula>
    </cfRule>
  </conditionalFormatting>
  <conditionalFormatting sqref="AY17">
    <cfRule type="expression" dxfId="1" priority="385">
      <formula>AND(AY$14&gt;=$D17,AY$14&lt;=$F17,$D17&lt;&gt;"",$F17&lt;&gt;"")</formula>
    </cfRule>
    <cfRule type="expression" dxfId="2" priority="386">
      <formula>AND(AY$14&gt;=$D17,AY$14&lt;=$F17,$G17="Завершено",$D17&lt;&gt;"",$F17&lt;&gt;"")</formula>
    </cfRule>
  </conditionalFormatting>
  <conditionalFormatting sqref="AY18">
    <cfRule type="expression" dxfId="1" priority="505">
      <formula>AND(AY$14&gt;=$D18,AY$14&lt;=$F18,$D18&lt;&gt;"",$F18&lt;&gt;"")</formula>
    </cfRule>
    <cfRule type="expression" dxfId="2" priority="506">
      <formula>AND(AY$14&gt;=$D18,AY$14&lt;=$F18,$G18="Завершено",$D18&lt;&gt;"",$F18&lt;&gt;"")</formula>
    </cfRule>
  </conditionalFormatting>
  <conditionalFormatting sqref="AY19">
    <cfRule type="expression" dxfId="1" priority="625">
      <formula>AND(AY$14&gt;=$D19,AY$14&lt;=$F19,$D19&lt;&gt;"",$F19&lt;&gt;"")</formula>
    </cfRule>
    <cfRule type="expression" dxfId="2" priority="626">
      <formula>AND(AY$14&gt;=$D19,AY$14&lt;=$F19,$G19="Завершено",$D19&lt;&gt;"",$F19&lt;&gt;"")</formula>
    </cfRule>
  </conditionalFormatting>
  <conditionalFormatting sqref="AY20">
    <cfRule type="expression" dxfId="1" priority="745">
      <formula>AND(AY$14&gt;=$D20,AY$14&lt;=$F20,$D20&lt;&gt;"",$F20&lt;&gt;"")</formula>
    </cfRule>
    <cfRule type="expression" dxfId="2" priority="746">
      <formula>AND(AY$14&gt;=$D20,AY$14&lt;=$F20,$G20="Завершено",$D20&lt;&gt;"",$F20&lt;&gt;"")</formula>
    </cfRule>
  </conditionalFormatting>
  <conditionalFormatting sqref="AY21">
    <cfRule type="expression" dxfId="1" priority="865">
      <formula>AND(AY$14&gt;=$D21,AY$14&lt;=$F21,$D21&lt;&gt;"",$F21&lt;&gt;"")</formula>
    </cfRule>
    <cfRule type="expression" dxfId="2" priority="866">
      <formula>AND(AY$14&gt;=$D21,AY$14&lt;=$F21,$G21="Завершено",$D21&lt;&gt;"",$F21&lt;&gt;"")</formula>
    </cfRule>
  </conditionalFormatting>
  <conditionalFormatting sqref="AY22">
    <cfRule type="expression" dxfId="1" priority="985">
      <formula>AND(AY$14&gt;=$D22,AY$14&lt;=$F22,$D22&lt;&gt;"",$F22&lt;&gt;"")</formula>
    </cfRule>
    <cfRule type="expression" dxfId="2" priority="986">
      <formula>AND(AY$14&gt;=$D22,AY$14&lt;=$F22,$G22="Завершено",$D22&lt;&gt;"",$F22&lt;&gt;"")</formula>
    </cfRule>
  </conditionalFormatting>
  <conditionalFormatting sqref="AY23">
    <cfRule type="expression" dxfId="1" priority="1105">
      <formula>AND(AY$14&gt;=$D23,AY$14&lt;=$F23,$D23&lt;&gt;"",$F23&lt;&gt;"")</formula>
    </cfRule>
    <cfRule type="expression" dxfId="2" priority="1106">
      <formula>AND(AY$14&gt;=$D23,AY$14&lt;=$F23,$G23="Завершено",$D23&lt;&gt;"",$F23&lt;&gt;"")</formula>
    </cfRule>
  </conditionalFormatting>
  <conditionalFormatting sqref="AY24">
    <cfRule type="expression" dxfId="1" priority="1225">
      <formula>AND(AY$14&gt;=$D24,AY$14&lt;=$F24,$D24&lt;&gt;"",$F24&lt;&gt;"")</formula>
    </cfRule>
    <cfRule type="expression" dxfId="2" priority="1226">
      <formula>AND(AY$14&gt;=$D24,AY$14&lt;=$F24,$G24="Завершено",$D24&lt;&gt;"",$F24&lt;&gt;"")</formula>
    </cfRule>
  </conditionalFormatting>
  <conditionalFormatting sqref="AY25">
    <cfRule type="expression" dxfId="1" priority="1345">
      <formula>AND(AY$14&gt;=$D25,AY$14&lt;=$F25,$D25&lt;&gt;"",$F25&lt;&gt;"")</formula>
    </cfRule>
    <cfRule type="expression" dxfId="2" priority="1346">
      <formula>AND(AY$14&gt;=$D25,AY$14&lt;=$F25,$G25="Завершено",$D25&lt;&gt;"",$F25&lt;&gt;"")</formula>
    </cfRule>
  </conditionalFormatting>
  <conditionalFormatting sqref="AY26">
    <cfRule type="expression" dxfId="1" priority="1465">
      <formula>AND(AY$14&gt;=$D26,AY$14&lt;=$F26,$D26&lt;&gt;"",$F26&lt;&gt;"")</formula>
    </cfRule>
    <cfRule type="expression" dxfId="2" priority="1466">
      <formula>AND(AY$14&gt;=$D26,AY$14&lt;=$F26,$G26="Завершено",$D26&lt;&gt;"",$F26&lt;&gt;"")</formula>
    </cfRule>
  </conditionalFormatting>
  <conditionalFormatting sqref="AY27">
    <cfRule type="expression" dxfId="1" priority="1585">
      <formula>AND(AY$14&gt;=$D27,AY$14&lt;=$F27,$D27&lt;&gt;"",$F27&lt;&gt;"")</formula>
    </cfRule>
    <cfRule type="expression" dxfId="2" priority="1586">
      <formula>AND(AY$14&gt;=$D27,AY$14&lt;=$F27,$G27="Завершено",$D27&lt;&gt;"",$F27&lt;&gt;"")</formula>
    </cfRule>
  </conditionalFormatting>
  <conditionalFormatting sqref="AY28">
    <cfRule type="expression" dxfId="1" priority="1705">
      <formula>AND(AY$14&gt;=$D28,AY$14&lt;=$F28,$D28&lt;&gt;"",$F28&lt;&gt;"")</formula>
    </cfRule>
    <cfRule type="expression" dxfId="2" priority="1706">
      <formula>AND(AY$14&gt;=$D28,AY$14&lt;=$F28,$G28="Завершено",$D28&lt;&gt;"",$F28&lt;&gt;"")</formula>
    </cfRule>
  </conditionalFormatting>
  <conditionalFormatting sqref="AY29">
    <cfRule type="expression" dxfId="1" priority="1825">
      <formula>AND(AY$14&gt;=$D29,AY$14&lt;=$F29,$D29&lt;&gt;"",$F29&lt;&gt;"")</formula>
    </cfRule>
    <cfRule type="expression" dxfId="2" priority="1826">
      <formula>AND(AY$14&gt;=$D29,AY$14&lt;=$F29,$G29="Завершено",$D29&lt;&gt;"",$F29&lt;&gt;"")</formula>
    </cfRule>
  </conditionalFormatting>
  <conditionalFormatting sqref="AY30">
    <cfRule type="expression" dxfId="1" priority="1945">
      <formula>AND(AY$14&gt;=$D30,AY$14&lt;=$F30,$D30&lt;&gt;"",$F30&lt;&gt;"")</formula>
    </cfRule>
    <cfRule type="expression" dxfId="2" priority="1946">
      <formula>AND(AY$14&gt;=$D30,AY$14&lt;=$F30,$G30="Завершено",$D30&lt;&gt;"",$F30&lt;&gt;"")</formula>
    </cfRule>
  </conditionalFormatting>
  <conditionalFormatting sqref="AY31">
    <cfRule type="expression" dxfId="1" priority="2065">
      <formula>AND(AY$14&gt;=$D31,AY$14&lt;=$F31,$D31&lt;&gt;"",$F31&lt;&gt;"")</formula>
    </cfRule>
    <cfRule type="expression" dxfId="2" priority="2066">
      <formula>AND(AY$14&gt;=$D31,AY$14&lt;=$F31,$G31="Завершено",$D31&lt;&gt;"",$F31&lt;&gt;"")</formula>
    </cfRule>
  </conditionalFormatting>
  <conditionalFormatting sqref="AY32">
    <cfRule type="expression" dxfId="1" priority="2185">
      <formula>AND(AY$14&gt;=$D32,AY$14&lt;=$F32,$D32&lt;&gt;"",$F32&lt;&gt;"")</formula>
    </cfRule>
    <cfRule type="expression" dxfId="2" priority="2186">
      <formula>AND(AY$14&gt;=$D32,AY$14&lt;=$F32,$G32="Завершено",$D32&lt;&gt;"",$F32&lt;&gt;"")</formula>
    </cfRule>
  </conditionalFormatting>
  <conditionalFormatting sqref="AY33">
    <cfRule type="expression" dxfId="1" priority="2305">
      <formula>AND(AY$14&gt;=$D33,AY$14&lt;=$F33,$D33&lt;&gt;"",$F33&lt;&gt;"")</formula>
    </cfRule>
    <cfRule type="expression" dxfId="2" priority="2306">
      <formula>AND(AY$14&gt;=$D33,AY$14&lt;=$F33,$G33="Завершено",$D33&lt;&gt;"",$F33&lt;&gt;"")</formula>
    </cfRule>
  </conditionalFormatting>
  <conditionalFormatting sqref="AY34">
    <cfRule type="expression" dxfId="1" priority="2425">
      <formula>AND(AY$14&gt;=$D34,AY$14&lt;=$F34,$D34&lt;&gt;"",$F34&lt;&gt;"")</formula>
    </cfRule>
    <cfRule type="expression" dxfId="2" priority="2426">
      <formula>AND(AY$14&gt;=$D34,AY$14&lt;=$F34,$G34="Завершено",$D34&lt;&gt;"",$F34&lt;&gt;"")</formula>
    </cfRule>
  </conditionalFormatting>
  <conditionalFormatting sqref="AY35">
    <cfRule type="expression" dxfId="1" priority="2545">
      <formula>AND(AY$14&gt;=$D35,AY$14&lt;=$F35,$D35&lt;&gt;"",$F35&lt;&gt;"")</formula>
    </cfRule>
    <cfRule type="expression" dxfId="2" priority="2546">
      <formula>AND(AY$14&gt;=$D35,AY$14&lt;=$F35,$G35="Завершено",$D35&lt;&gt;"",$F35&lt;&gt;"")</formula>
    </cfRule>
  </conditionalFormatting>
  <conditionalFormatting sqref="AY36">
    <cfRule type="expression" dxfId="1" priority="2665">
      <formula>AND(AY$14&gt;=$D36,AY$14&lt;=$F36,$D36&lt;&gt;"",$F36&lt;&gt;"")</formula>
    </cfRule>
    <cfRule type="expression" dxfId="2" priority="2666">
      <formula>AND(AY$14&gt;=$D36,AY$14&lt;=$F36,$G36="Завершено",$D36&lt;&gt;"",$F36&lt;&gt;"")</formula>
    </cfRule>
  </conditionalFormatting>
  <conditionalFormatting sqref="AY37">
    <cfRule type="expression" dxfId="1" priority="2785">
      <formula>AND(AY$14&gt;=$D37,AY$14&lt;=$F37,$D37&lt;&gt;"",$F37&lt;&gt;"")</formula>
    </cfRule>
    <cfRule type="expression" dxfId="2" priority="2786">
      <formula>AND(AY$14&gt;=$D37,AY$14&lt;=$F37,$G37="Завершено",$D37&lt;&gt;"",$F37&lt;&gt;"")</formula>
    </cfRule>
  </conditionalFormatting>
  <conditionalFormatting sqref="AY38">
    <cfRule type="expression" dxfId="1" priority="2905">
      <formula>AND(AY$14&gt;=$D38,AY$14&lt;=$F38,$D38&lt;&gt;"",$F38&lt;&gt;"")</formula>
    </cfRule>
    <cfRule type="expression" dxfId="2" priority="2906">
      <formula>AND(AY$14&gt;=$D38,AY$14&lt;=$F38,$G38="Завершено",$D38&lt;&gt;"",$F38&lt;&gt;"")</formula>
    </cfRule>
  </conditionalFormatting>
  <conditionalFormatting sqref="AY39">
    <cfRule type="expression" dxfId="1" priority="3025">
      <formula>AND(AY$14&gt;=$D39,AY$14&lt;=$F39,$D39&lt;&gt;"",$F39&lt;&gt;"")</formula>
    </cfRule>
    <cfRule type="expression" dxfId="2" priority="3026">
      <formula>AND(AY$14&gt;=$D39,AY$14&lt;=$F39,$G39="Завершено",$D39&lt;&gt;"",$F39&lt;&gt;"")</formula>
    </cfRule>
  </conditionalFormatting>
  <conditionalFormatting sqref="AY40">
    <cfRule type="expression" dxfId="1" priority="3145">
      <formula>AND(AY$14&gt;=$D40,AY$14&lt;=$F40,$D40&lt;&gt;"",$F40&lt;&gt;"")</formula>
    </cfRule>
    <cfRule type="expression" dxfId="2" priority="3146">
      <formula>AND(AY$14&gt;=$D40,AY$14&lt;=$F40,$G40="Завершено",$D40&lt;&gt;"",$F40&lt;&gt;"")</formula>
    </cfRule>
  </conditionalFormatting>
  <conditionalFormatting sqref="AY41">
    <cfRule type="expression" dxfId="1" priority="3265">
      <formula>AND(AY$14&gt;=$D41,AY$14&lt;=$F41,$D41&lt;&gt;"",$F41&lt;&gt;"")</formula>
    </cfRule>
    <cfRule type="expression" dxfId="2" priority="3266">
      <formula>AND(AY$14&gt;=$D41,AY$14&lt;=$F41,$G41="Завершено",$D41&lt;&gt;"",$F41&lt;&gt;"")</formula>
    </cfRule>
  </conditionalFormatting>
  <conditionalFormatting sqref="AY42">
    <cfRule type="expression" dxfId="1" priority="3385">
      <formula>AND(AY$14&gt;=$D42,AY$14&lt;=$F42,$D42&lt;&gt;"",$F42&lt;&gt;"")</formula>
    </cfRule>
    <cfRule type="expression" dxfId="2" priority="3386">
      <formula>AND(AY$14&gt;=$D42,AY$14&lt;=$F42,$G42="Завершено",$D42&lt;&gt;"",$F42&lt;&gt;"")</formula>
    </cfRule>
  </conditionalFormatting>
  <conditionalFormatting sqref="AY43">
    <cfRule type="expression" dxfId="1" priority="3505">
      <formula>AND(AY$14&gt;=$D43,AY$14&lt;=$F43,$D43&lt;&gt;"",$F43&lt;&gt;"")</formula>
    </cfRule>
    <cfRule type="expression" dxfId="2" priority="3506">
      <formula>AND(AY$14&gt;=$D43,AY$14&lt;=$F43,$G43="Завершено",$D43&lt;&gt;"",$F43&lt;&gt;"")</formula>
    </cfRule>
  </conditionalFormatting>
  <conditionalFormatting sqref="AY44">
    <cfRule type="expression" dxfId="1" priority="3625">
      <formula>AND(AY$14&gt;=$D44,AY$14&lt;=$F44,$D44&lt;&gt;"",$F44&lt;&gt;"")</formula>
    </cfRule>
    <cfRule type="expression" dxfId="2" priority="3626">
      <formula>AND(AY$14&gt;=$D44,AY$14&lt;=$F44,$G44="Завершено",$D44&lt;&gt;"",$F44&lt;&gt;"")</formula>
    </cfRule>
  </conditionalFormatting>
  <conditionalFormatting sqref="AZ14:AZ15">
    <cfRule type="expression" dxfId="0" priority="44">
      <formula>AND(AZ$14&lt;&gt;"",WEEKDAY(AZ$14,2)&gt;5)</formula>
    </cfRule>
  </conditionalFormatting>
  <conditionalFormatting sqref="AZ15">
    <cfRule type="expression" dxfId="1" priority="147">
      <formula>AND(AZ$14&gt;=$D15,AZ$14&lt;=$F15,$D15&lt;&gt;"",$F15&lt;&gt;"")</formula>
    </cfRule>
    <cfRule type="expression" dxfId="2" priority="148">
      <formula>AND(AZ$14&gt;=$D15,AZ$14&lt;=$F15,$G15="Завершено",$D15&lt;&gt;"",$F15&lt;&gt;"")</formula>
    </cfRule>
  </conditionalFormatting>
  <conditionalFormatting sqref="AZ16">
    <cfRule type="expression" dxfId="1" priority="267">
      <formula>AND(AZ$14&gt;=$D16,AZ$14&lt;=$F16,$D16&lt;&gt;"",$F16&lt;&gt;"")</formula>
    </cfRule>
    <cfRule type="expression" dxfId="2" priority="268">
      <formula>AND(AZ$14&gt;=$D16,AZ$14&lt;=$F16,$G16="Завершено",$D16&lt;&gt;"",$F16&lt;&gt;"")</formula>
    </cfRule>
  </conditionalFormatting>
  <conditionalFormatting sqref="AZ17">
    <cfRule type="expression" dxfId="1" priority="387">
      <formula>AND(AZ$14&gt;=$D17,AZ$14&lt;=$F17,$D17&lt;&gt;"",$F17&lt;&gt;"")</formula>
    </cfRule>
    <cfRule type="expression" dxfId="2" priority="388">
      <formula>AND(AZ$14&gt;=$D17,AZ$14&lt;=$F17,$G17="Завершено",$D17&lt;&gt;"",$F17&lt;&gt;"")</formula>
    </cfRule>
  </conditionalFormatting>
  <conditionalFormatting sqref="AZ18">
    <cfRule type="expression" dxfId="1" priority="507">
      <formula>AND(AZ$14&gt;=$D18,AZ$14&lt;=$F18,$D18&lt;&gt;"",$F18&lt;&gt;"")</formula>
    </cfRule>
    <cfRule type="expression" dxfId="2" priority="508">
      <formula>AND(AZ$14&gt;=$D18,AZ$14&lt;=$F18,$G18="Завершено",$D18&lt;&gt;"",$F18&lt;&gt;"")</formula>
    </cfRule>
  </conditionalFormatting>
  <conditionalFormatting sqref="AZ19">
    <cfRule type="expression" dxfId="1" priority="627">
      <formula>AND(AZ$14&gt;=$D19,AZ$14&lt;=$F19,$D19&lt;&gt;"",$F19&lt;&gt;"")</formula>
    </cfRule>
    <cfRule type="expression" dxfId="2" priority="628">
      <formula>AND(AZ$14&gt;=$D19,AZ$14&lt;=$F19,$G19="Завершено",$D19&lt;&gt;"",$F19&lt;&gt;"")</formula>
    </cfRule>
  </conditionalFormatting>
  <conditionalFormatting sqref="AZ20">
    <cfRule type="expression" dxfId="1" priority="747">
      <formula>AND(AZ$14&gt;=$D20,AZ$14&lt;=$F20,$D20&lt;&gt;"",$F20&lt;&gt;"")</formula>
    </cfRule>
    <cfRule type="expression" dxfId="2" priority="748">
      <formula>AND(AZ$14&gt;=$D20,AZ$14&lt;=$F20,$G20="Завершено",$D20&lt;&gt;"",$F20&lt;&gt;"")</formula>
    </cfRule>
  </conditionalFormatting>
  <conditionalFormatting sqref="AZ21">
    <cfRule type="expression" dxfId="1" priority="867">
      <formula>AND(AZ$14&gt;=$D21,AZ$14&lt;=$F21,$D21&lt;&gt;"",$F21&lt;&gt;"")</formula>
    </cfRule>
    <cfRule type="expression" dxfId="2" priority="868">
      <formula>AND(AZ$14&gt;=$D21,AZ$14&lt;=$F21,$G21="Завершено",$D21&lt;&gt;"",$F21&lt;&gt;"")</formula>
    </cfRule>
  </conditionalFormatting>
  <conditionalFormatting sqref="AZ22">
    <cfRule type="expression" dxfId="1" priority="987">
      <formula>AND(AZ$14&gt;=$D22,AZ$14&lt;=$F22,$D22&lt;&gt;"",$F22&lt;&gt;"")</formula>
    </cfRule>
    <cfRule type="expression" dxfId="2" priority="988">
      <formula>AND(AZ$14&gt;=$D22,AZ$14&lt;=$F22,$G22="Завершено",$D22&lt;&gt;"",$F22&lt;&gt;"")</formula>
    </cfRule>
  </conditionalFormatting>
  <conditionalFormatting sqref="AZ23">
    <cfRule type="expression" dxfId="1" priority="1107">
      <formula>AND(AZ$14&gt;=$D23,AZ$14&lt;=$F23,$D23&lt;&gt;"",$F23&lt;&gt;"")</formula>
    </cfRule>
    <cfRule type="expression" dxfId="2" priority="1108">
      <formula>AND(AZ$14&gt;=$D23,AZ$14&lt;=$F23,$G23="Завершено",$D23&lt;&gt;"",$F23&lt;&gt;"")</formula>
    </cfRule>
  </conditionalFormatting>
  <conditionalFormatting sqref="AZ24">
    <cfRule type="expression" dxfId="1" priority="1227">
      <formula>AND(AZ$14&gt;=$D24,AZ$14&lt;=$F24,$D24&lt;&gt;"",$F24&lt;&gt;"")</formula>
    </cfRule>
    <cfRule type="expression" dxfId="2" priority="1228">
      <formula>AND(AZ$14&gt;=$D24,AZ$14&lt;=$F24,$G24="Завершено",$D24&lt;&gt;"",$F24&lt;&gt;"")</formula>
    </cfRule>
  </conditionalFormatting>
  <conditionalFormatting sqref="AZ25">
    <cfRule type="expression" dxfId="1" priority="1347">
      <formula>AND(AZ$14&gt;=$D25,AZ$14&lt;=$F25,$D25&lt;&gt;"",$F25&lt;&gt;"")</formula>
    </cfRule>
    <cfRule type="expression" dxfId="2" priority="1348">
      <formula>AND(AZ$14&gt;=$D25,AZ$14&lt;=$F25,$G25="Завершено",$D25&lt;&gt;"",$F25&lt;&gt;"")</formula>
    </cfRule>
  </conditionalFormatting>
  <conditionalFormatting sqref="AZ26">
    <cfRule type="expression" dxfId="1" priority="1467">
      <formula>AND(AZ$14&gt;=$D26,AZ$14&lt;=$F26,$D26&lt;&gt;"",$F26&lt;&gt;"")</formula>
    </cfRule>
    <cfRule type="expression" dxfId="2" priority="1468">
      <formula>AND(AZ$14&gt;=$D26,AZ$14&lt;=$F26,$G26="Завершено",$D26&lt;&gt;"",$F26&lt;&gt;"")</formula>
    </cfRule>
  </conditionalFormatting>
  <conditionalFormatting sqref="AZ27">
    <cfRule type="expression" dxfId="1" priority="1587">
      <formula>AND(AZ$14&gt;=$D27,AZ$14&lt;=$F27,$D27&lt;&gt;"",$F27&lt;&gt;"")</formula>
    </cfRule>
    <cfRule type="expression" dxfId="2" priority="1588">
      <formula>AND(AZ$14&gt;=$D27,AZ$14&lt;=$F27,$G27="Завершено",$D27&lt;&gt;"",$F27&lt;&gt;"")</formula>
    </cfRule>
  </conditionalFormatting>
  <conditionalFormatting sqref="AZ28">
    <cfRule type="expression" dxfId="1" priority="1707">
      <formula>AND(AZ$14&gt;=$D28,AZ$14&lt;=$F28,$D28&lt;&gt;"",$F28&lt;&gt;"")</formula>
    </cfRule>
    <cfRule type="expression" dxfId="2" priority="1708">
      <formula>AND(AZ$14&gt;=$D28,AZ$14&lt;=$F28,$G28="Завершено",$D28&lt;&gt;"",$F28&lt;&gt;"")</formula>
    </cfRule>
  </conditionalFormatting>
  <conditionalFormatting sqref="AZ29">
    <cfRule type="expression" dxfId="1" priority="1827">
      <formula>AND(AZ$14&gt;=$D29,AZ$14&lt;=$F29,$D29&lt;&gt;"",$F29&lt;&gt;"")</formula>
    </cfRule>
    <cfRule type="expression" dxfId="2" priority="1828">
      <formula>AND(AZ$14&gt;=$D29,AZ$14&lt;=$F29,$G29="Завершено",$D29&lt;&gt;"",$F29&lt;&gt;"")</formula>
    </cfRule>
  </conditionalFormatting>
  <conditionalFormatting sqref="AZ30">
    <cfRule type="expression" dxfId="1" priority="1947">
      <formula>AND(AZ$14&gt;=$D30,AZ$14&lt;=$F30,$D30&lt;&gt;"",$F30&lt;&gt;"")</formula>
    </cfRule>
    <cfRule type="expression" dxfId="2" priority="1948">
      <formula>AND(AZ$14&gt;=$D30,AZ$14&lt;=$F30,$G30="Завершено",$D30&lt;&gt;"",$F30&lt;&gt;"")</formula>
    </cfRule>
  </conditionalFormatting>
  <conditionalFormatting sqref="AZ31">
    <cfRule type="expression" dxfId="1" priority="2067">
      <formula>AND(AZ$14&gt;=$D31,AZ$14&lt;=$F31,$D31&lt;&gt;"",$F31&lt;&gt;"")</formula>
    </cfRule>
    <cfRule type="expression" dxfId="2" priority="2068">
      <formula>AND(AZ$14&gt;=$D31,AZ$14&lt;=$F31,$G31="Завершено",$D31&lt;&gt;"",$F31&lt;&gt;"")</formula>
    </cfRule>
  </conditionalFormatting>
  <conditionalFormatting sqref="AZ32">
    <cfRule type="expression" dxfId="1" priority="2187">
      <formula>AND(AZ$14&gt;=$D32,AZ$14&lt;=$F32,$D32&lt;&gt;"",$F32&lt;&gt;"")</formula>
    </cfRule>
    <cfRule type="expression" dxfId="2" priority="2188">
      <formula>AND(AZ$14&gt;=$D32,AZ$14&lt;=$F32,$G32="Завершено",$D32&lt;&gt;"",$F32&lt;&gt;"")</formula>
    </cfRule>
  </conditionalFormatting>
  <conditionalFormatting sqref="AZ33">
    <cfRule type="expression" dxfId="1" priority="2307">
      <formula>AND(AZ$14&gt;=$D33,AZ$14&lt;=$F33,$D33&lt;&gt;"",$F33&lt;&gt;"")</formula>
    </cfRule>
    <cfRule type="expression" dxfId="2" priority="2308">
      <formula>AND(AZ$14&gt;=$D33,AZ$14&lt;=$F33,$G33="Завершено",$D33&lt;&gt;"",$F33&lt;&gt;"")</formula>
    </cfRule>
  </conditionalFormatting>
  <conditionalFormatting sqref="AZ34">
    <cfRule type="expression" dxfId="1" priority="2427">
      <formula>AND(AZ$14&gt;=$D34,AZ$14&lt;=$F34,$D34&lt;&gt;"",$F34&lt;&gt;"")</formula>
    </cfRule>
    <cfRule type="expression" dxfId="2" priority="2428">
      <formula>AND(AZ$14&gt;=$D34,AZ$14&lt;=$F34,$G34="Завершено",$D34&lt;&gt;"",$F34&lt;&gt;"")</formula>
    </cfRule>
  </conditionalFormatting>
  <conditionalFormatting sqref="AZ35">
    <cfRule type="expression" dxfId="1" priority="2547">
      <formula>AND(AZ$14&gt;=$D35,AZ$14&lt;=$F35,$D35&lt;&gt;"",$F35&lt;&gt;"")</formula>
    </cfRule>
    <cfRule type="expression" dxfId="2" priority="2548">
      <formula>AND(AZ$14&gt;=$D35,AZ$14&lt;=$F35,$G35="Завершено",$D35&lt;&gt;"",$F35&lt;&gt;"")</formula>
    </cfRule>
  </conditionalFormatting>
  <conditionalFormatting sqref="AZ36">
    <cfRule type="expression" dxfId="1" priority="2667">
      <formula>AND(AZ$14&gt;=$D36,AZ$14&lt;=$F36,$D36&lt;&gt;"",$F36&lt;&gt;"")</formula>
    </cfRule>
    <cfRule type="expression" dxfId="2" priority="2668">
      <formula>AND(AZ$14&gt;=$D36,AZ$14&lt;=$F36,$G36="Завершено",$D36&lt;&gt;"",$F36&lt;&gt;"")</formula>
    </cfRule>
  </conditionalFormatting>
  <conditionalFormatting sqref="AZ37">
    <cfRule type="expression" dxfId="1" priority="2787">
      <formula>AND(AZ$14&gt;=$D37,AZ$14&lt;=$F37,$D37&lt;&gt;"",$F37&lt;&gt;"")</formula>
    </cfRule>
    <cfRule type="expression" dxfId="2" priority="2788">
      <formula>AND(AZ$14&gt;=$D37,AZ$14&lt;=$F37,$G37="Завершено",$D37&lt;&gt;"",$F37&lt;&gt;"")</formula>
    </cfRule>
  </conditionalFormatting>
  <conditionalFormatting sqref="AZ38">
    <cfRule type="expression" dxfId="1" priority="2907">
      <formula>AND(AZ$14&gt;=$D38,AZ$14&lt;=$F38,$D38&lt;&gt;"",$F38&lt;&gt;"")</formula>
    </cfRule>
    <cfRule type="expression" dxfId="2" priority="2908">
      <formula>AND(AZ$14&gt;=$D38,AZ$14&lt;=$F38,$G38="Завершено",$D38&lt;&gt;"",$F38&lt;&gt;"")</formula>
    </cfRule>
  </conditionalFormatting>
  <conditionalFormatting sqref="AZ39">
    <cfRule type="expression" dxfId="1" priority="3027">
      <formula>AND(AZ$14&gt;=$D39,AZ$14&lt;=$F39,$D39&lt;&gt;"",$F39&lt;&gt;"")</formula>
    </cfRule>
    <cfRule type="expression" dxfId="2" priority="3028">
      <formula>AND(AZ$14&gt;=$D39,AZ$14&lt;=$F39,$G39="Завершено",$D39&lt;&gt;"",$F39&lt;&gt;"")</formula>
    </cfRule>
  </conditionalFormatting>
  <conditionalFormatting sqref="AZ40">
    <cfRule type="expression" dxfId="1" priority="3147">
      <formula>AND(AZ$14&gt;=$D40,AZ$14&lt;=$F40,$D40&lt;&gt;"",$F40&lt;&gt;"")</formula>
    </cfRule>
    <cfRule type="expression" dxfId="2" priority="3148">
      <formula>AND(AZ$14&gt;=$D40,AZ$14&lt;=$F40,$G40="Завершено",$D40&lt;&gt;"",$F40&lt;&gt;"")</formula>
    </cfRule>
  </conditionalFormatting>
  <conditionalFormatting sqref="AZ41">
    <cfRule type="expression" dxfId="1" priority="3267">
      <formula>AND(AZ$14&gt;=$D41,AZ$14&lt;=$F41,$D41&lt;&gt;"",$F41&lt;&gt;"")</formula>
    </cfRule>
    <cfRule type="expression" dxfId="2" priority="3268">
      <formula>AND(AZ$14&gt;=$D41,AZ$14&lt;=$F41,$G41="Завершено",$D41&lt;&gt;"",$F41&lt;&gt;"")</formula>
    </cfRule>
  </conditionalFormatting>
  <conditionalFormatting sqref="AZ42">
    <cfRule type="expression" dxfId="1" priority="3387">
      <formula>AND(AZ$14&gt;=$D42,AZ$14&lt;=$F42,$D42&lt;&gt;"",$F42&lt;&gt;"")</formula>
    </cfRule>
    <cfRule type="expression" dxfId="2" priority="3388">
      <formula>AND(AZ$14&gt;=$D42,AZ$14&lt;=$F42,$G42="Завершено",$D42&lt;&gt;"",$F42&lt;&gt;"")</formula>
    </cfRule>
  </conditionalFormatting>
  <conditionalFormatting sqref="AZ43">
    <cfRule type="expression" dxfId="1" priority="3507">
      <formula>AND(AZ$14&gt;=$D43,AZ$14&lt;=$F43,$D43&lt;&gt;"",$F43&lt;&gt;"")</formula>
    </cfRule>
    <cfRule type="expression" dxfId="2" priority="3508">
      <formula>AND(AZ$14&gt;=$D43,AZ$14&lt;=$F43,$G43="Завершено",$D43&lt;&gt;"",$F43&lt;&gt;"")</formula>
    </cfRule>
  </conditionalFormatting>
  <conditionalFormatting sqref="AZ44">
    <cfRule type="expression" dxfId="1" priority="3627">
      <formula>AND(AZ$14&gt;=$D44,AZ$14&lt;=$F44,$D44&lt;&gt;"",$F44&lt;&gt;"")</formula>
    </cfRule>
    <cfRule type="expression" dxfId="2" priority="3628">
      <formula>AND(AZ$14&gt;=$D44,AZ$14&lt;=$F44,$G44="Завершено",$D44&lt;&gt;"",$F44&lt;&gt;"")</formula>
    </cfRule>
  </conditionalFormatting>
  <conditionalFormatting sqref="BA14:BA15">
    <cfRule type="expression" dxfId="0" priority="45">
      <formula>AND(BA$14&lt;&gt;"",WEEKDAY(BA$14,2)&gt;5)</formula>
    </cfRule>
  </conditionalFormatting>
  <conditionalFormatting sqref="BA15">
    <cfRule type="expression" dxfId="1" priority="149">
      <formula>AND(BA$14&gt;=$D15,BA$14&lt;=$F15,$D15&lt;&gt;"",$F15&lt;&gt;"")</formula>
    </cfRule>
    <cfRule type="expression" dxfId="2" priority="150">
      <formula>AND(BA$14&gt;=$D15,BA$14&lt;=$F15,$G15="Завершено",$D15&lt;&gt;"",$F15&lt;&gt;"")</formula>
    </cfRule>
  </conditionalFormatting>
  <conditionalFormatting sqref="BA16">
    <cfRule type="expression" dxfId="1" priority="269">
      <formula>AND(BA$14&gt;=$D16,BA$14&lt;=$F16,$D16&lt;&gt;"",$F16&lt;&gt;"")</formula>
    </cfRule>
    <cfRule type="expression" dxfId="2" priority="270">
      <formula>AND(BA$14&gt;=$D16,BA$14&lt;=$F16,$G16="Завершено",$D16&lt;&gt;"",$F16&lt;&gt;"")</formula>
    </cfRule>
  </conditionalFormatting>
  <conditionalFormatting sqref="BA17">
    <cfRule type="expression" dxfId="1" priority="389">
      <formula>AND(BA$14&gt;=$D17,BA$14&lt;=$F17,$D17&lt;&gt;"",$F17&lt;&gt;"")</formula>
    </cfRule>
    <cfRule type="expression" dxfId="2" priority="390">
      <formula>AND(BA$14&gt;=$D17,BA$14&lt;=$F17,$G17="Завершено",$D17&lt;&gt;"",$F17&lt;&gt;"")</formula>
    </cfRule>
  </conditionalFormatting>
  <conditionalFormatting sqref="BA18">
    <cfRule type="expression" dxfId="1" priority="509">
      <formula>AND(BA$14&gt;=$D18,BA$14&lt;=$F18,$D18&lt;&gt;"",$F18&lt;&gt;"")</formula>
    </cfRule>
    <cfRule type="expression" dxfId="2" priority="510">
      <formula>AND(BA$14&gt;=$D18,BA$14&lt;=$F18,$G18="Завершено",$D18&lt;&gt;"",$F18&lt;&gt;"")</formula>
    </cfRule>
  </conditionalFormatting>
  <conditionalFormatting sqref="BA19">
    <cfRule type="expression" dxfId="1" priority="629">
      <formula>AND(BA$14&gt;=$D19,BA$14&lt;=$F19,$D19&lt;&gt;"",$F19&lt;&gt;"")</formula>
    </cfRule>
    <cfRule type="expression" dxfId="2" priority="630">
      <formula>AND(BA$14&gt;=$D19,BA$14&lt;=$F19,$G19="Завершено",$D19&lt;&gt;"",$F19&lt;&gt;"")</formula>
    </cfRule>
  </conditionalFormatting>
  <conditionalFormatting sqref="BA20">
    <cfRule type="expression" dxfId="1" priority="749">
      <formula>AND(BA$14&gt;=$D20,BA$14&lt;=$F20,$D20&lt;&gt;"",$F20&lt;&gt;"")</formula>
    </cfRule>
    <cfRule type="expression" dxfId="2" priority="750">
      <formula>AND(BA$14&gt;=$D20,BA$14&lt;=$F20,$G20="Завершено",$D20&lt;&gt;"",$F20&lt;&gt;"")</formula>
    </cfRule>
  </conditionalFormatting>
  <conditionalFormatting sqref="BA21">
    <cfRule type="expression" dxfId="1" priority="869">
      <formula>AND(BA$14&gt;=$D21,BA$14&lt;=$F21,$D21&lt;&gt;"",$F21&lt;&gt;"")</formula>
    </cfRule>
    <cfRule type="expression" dxfId="2" priority="870">
      <formula>AND(BA$14&gt;=$D21,BA$14&lt;=$F21,$G21="Завершено",$D21&lt;&gt;"",$F21&lt;&gt;"")</formula>
    </cfRule>
  </conditionalFormatting>
  <conditionalFormatting sqref="BA22">
    <cfRule type="expression" dxfId="1" priority="989">
      <formula>AND(BA$14&gt;=$D22,BA$14&lt;=$F22,$D22&lt;&gt;"",$F22&lt;&gt;"")</formula>
    </cfRule>
    <cfRule type="expression" dxfId="2" priority="990">
      <formula>AND(BA$14&gt;=$D22,BA$14&lt;=$F22,$G22="Завершено",$D22&lt;&gt;"",$F22&lt;&gt;"")</formula>
    </cfRule>
  </conditionalFormatting>
  <conditionalFormatting sqref="BA23">
    <cfRule type="expression" dxfId="1" priority="1109">
      <formula>AND(BA$14&gt;=$D23,BA$14&lt;=$F23,$D23&lt;&gt;"",$F23&lt;&gt;"")</formula>
    </cfRule>
    <cfRule type="expression" dxfId="2" priority="1110">
      <formula>AND(BA$14&gt;=$D23,BA$14&lt;=$F23,$G23="Завершено",$D23&lt;&gt;"",$F23&lt;&gt;"")</formula>
    </cfRule>
  </conditionalFormatting>
  <conditionalFormatting sqref="BA24">
    <cfRule type="expression" dxfId="1" priority="1229">
      <formula>AND(BA$14&gt;=$D24,BA$14&lt;=$F24,$D24&lt;&gt;"",$F24&lt;&gt;"")</formula>
    </cfRule>
    <cfRule type="expression" dxfId="2" priority="1230">
      <formula>AND(BA$14&gt;=$D24,BA$14&lt;=$F24,$G24="Завершено",$D24&lt;&gt;"",$F24&lt;&gt;"")</formula>
    </cfRule>
  </conditionalFormatting>
  <conditionalFormatting sqref="BA25">
    <cfRule type="expression" dxfId="1" priority="1349">
      <formula>AND(BA$14&gt;=$D25,BA$14&lt;=$F25,$D25&lt;&gt;"",$F25&lt;&gt;"")</formula>
    </cfRule>
    <cfRule type="expression" dxfId="2" priority="1350">
      <formula>AND(BA$14&gt;=$D25,BA$14&lt;=$F25,$G25="Завершено",$D25&lt;&gt;"",$F25&lt;&gt;"")</formula>
    </cfRule>
  </conditionalFormatting>
  <conditionalFormatting sqref="BA26">
    <cfRule type="expression" dxfId="1" priority="1469">
      <formula>AND(BA$14&gt;=$D26,BA$14&lt;=$F26,$D26&lt;&gt;"",$F26&lt;&gt;"")</formula>
    </cfRule>
    <cfRule type="expression" dxfId="2" priority="1470">
      <formula>AND(BA$14&gt;=$D26,BA$14&lt;=$F26,$G26="Завершено",$D26&lt;&gt;"",$F26&lt;&gt;"")</formula>
    </cfRule>
  </conditionalFormatting>
  <conditionalFormatting sqref="BA27">
    <cfRule type="expression" dxfId="1" priority="1589">
      <formula>AND(BA$14&gt;=$D27,BA$14&lt;=$F27,$D27&lt;&gt;"",$F27&lt;&gt;"")</formula>
    </cfRule>
    <cfRule type="expression" dxfId="2" priority="1590">
      <formula>AND(BA$14&gt;=$D27,BA$14&lt;=$F27,$G27="Завершено",$D27&lt;&gt;"",$F27&lt;&gt;"")</formula>
    </cfRule>
  </conditionalFormatting>
  <conditionalFormatting sqref="BA28">
    <cfRule type="expression" dxfId="1" priority="1709">
      <formula>AND(BA$14&gt;=$D28,BA$14&lt;=$F28,$D28&lt;&gt;"",$F28&lt;&gt;"")</formula>
    </cfRule>
    <cfRule type="expression" dxfId="2" priority="1710">
      <formula>AND(BA$14&gt;=$D28,BA$14&lt;=$F28,$G28="Завершено",$D28&lt;&gt;"",$F28&lt;&gt;"")</formula>
    </cfRule>
  </conditionalFormatting>
  <conditionalFormatting sqref="BA29">
    <cfRule type="expression" dxfId="1" priority="1829">
      <formula>AND(BA$14&gt;=$D29,BA$14&lt;=$F29,$D29&lt;&gt;"",$F29&lt;&gt;"")</formula>
    </cfRule>
    <cfRule type="expression" dxfId="2" priority="1830">
      <formula>AND(BA$14&gt;=$D29,BA$14&lt;=$F29,$G29="Завершено",$D29&lt;&gt;"",$F29&lt;&gt;"")</formula>
    </cfRule>
  </conditionalFormatting>
  <conditionalFormatting sqref="BA30">
    <cfRule type="expression" dxfId="1" priority="1949">
      <formula>AND(BA$14&gt;=$D30,BA$14&lt;=$F30,$D30&lt;&gt;"",$F30&lt;&gt;"")</formula>
    </cfRule>
    <cfRule type="expression" dxfId="2" priority="1950">
      <formula>AND(BA$14&gt;=$D30,BA$14&lt;=$F30,$G30="Завершено",$D30&lt;&gt;"",$F30&lt;&gt;"")</formula>
    </cfRule>
  </conditionalFormatting>
  <conditionalFormatting sqref="BA31">
    <cfRule type="expression" dxfId="1" priority="2069">
      <formula>AND(BA$14&gt;=$D31,BA$14&lt;=$F31,$D31&lt;&gt;"",$F31&lt;&gt;"")</formula>
    </cfRule>
    <cfRule type="expression" dxfId="2" priority="2070">
      <formula>AND(BA$14&gt;=$D31,BA$14&lt;=$F31,$G31="Завершено",$D31&lt;&gt;"",$F31&lt;&gt;"")</formula>
    </cfRule>
  </conditionalFormatting>
  <conditionalFormatting sqref="BA32">
    <cfRule type="expression" dxfId="1" priority="2189">
      <formula>AND(BA$14&gt;=$D32,BA$14&lt;=$F32,$D32&lt;&gt;"",$F32&lt;&gt;"")</formula>
    </cfRule>
    <cfRule type="expression" dxfId="2" priority="2190">
      <formula>AND(BA$14&gt;=$D32,BA$14&lt;=$F32,$G32="Завершено",$D32&lt;&gt;"",$F32&lt;&gt;"")</formula>
    </cfRule>
  </conditionalFormatting>
  <conditionalFormatting sqref="BA33">
    <cfRule type="expression" dxfId="1" priority="2309">
      <formula>AND(BA$14&gt;=$D33,BA$14&lt;=$F33,$D33&lt;&gt;"",$F33&lt;&gt;"")</formula>
    </cfRule>
    <cfRule type="expression" dxfId="2" priority="2310">
      <formula>AND(BA$14&gt;=$D33,BA$14&lt;=$F33,$G33="Завершено",$D33&lt;&gt;"",$F33&lt;&gt;"")</formula>
    </cfRule>
  </conditionalFormatting>
  <conditionalFormatting sqref="BA34">
    <cfRule type="expression" dxfId="1" priority="2429">
      <formula>AND(BA$14&gt;=$D34,BA$14&lt;=$F34,$D34&lt;&gt;"",$F34&lt;&gt;"")</formula>
    </cfRule>
    <cfRule type="expression" dxfId="2" priority="2430">
      <formula>AND(BA$14&gt;=$D34,BA$14&lt;=$F34,$G34="Завершено",$D34&lt;&gt;"",$F34&lt;&gt;"")</formula>
    </cfRule>
  </conditionalFormatting>
  <conditionalFormatting sqref="BA35">
    <cfRule type="expression" dxfId="1" priority="2549">
      <formula>AND(BA$14&gt;=$D35,BA$14&lt;=$F35,$D35&lt;&gt;"",$F35&lt;&gt;"")</formula>
    </cfRule>
    <cfRule type="expression" dxfId="2" priority="2550">
      <formula>AND(BA$14&gt;=$D35,BA$14&lt;=$F35,$G35="Завершено",$D35&lt;&gt;"",$F35&lt;&gt;"")</formula>
    </cfRule>
  </conditionalFormatting>
  <conditionalFormatting sqref="BA36">
    <cfRule type="expression" dxfId="1" priority="2669">
      <formula>AND(BA$14&gt;=$D36,BA$14&lt;=$F36,$D36&lt;&gt;"",$F36&lt;&gt;"")</formula>
    </cfRule>
    <cfRule type="expression" dxfId="2" priority="2670">
      <formula>AND(BA$14&gt;=$D36,BA$14&lt;=$F36,$G36="Завершено",$D36&lt;&gt;"",$F36&lt;&gt;"")</formula>
    </cfRule>
  </conditionalFormatting>
  <conditionalFormatting sqref="BA37">
    <cfRule type="expression" dxfId="1" priority="2789">
      <formula>AND(BA$14&gt;=$D37,BA$14&lt;=$F37,$D37&lt;&gt;"",$F37&lt;&gt;"")</formula>
    </cfRule>
    <cfRule type="expression" dxfId="2" priority="2790">
      <formula>AND(BA$14&gt;=$D37,BA$14&lt;=$F37,$G37="Завершено",$D37&lt;&gt;"",$F37&lt;&gt;"")</formula>
    </cfRule>
  </conditionalFormatting>
  <conditionalFormatting sqref="BA38">
    <cfRule type="expression" dxfId="1" priority="2909">
      <formula>AND(BA$14&gt;=$D38,BA$14&lt;=$F38,$D38&lt;&gt;"",$F38&lt;&gt;"")</formula>
    </cfRule>
    <cfRule type="expression" dxfId="2" priority="2910">
      <formula>AND(BA$14&gt;=$D38,BA$14&lt;=$F38,$G38="Завершено",$D38&lt;&gt;"",$F38&lt;&gt;"")</formula>
    </cfRule>
  </conditionalFormatting>
  <conditionalFormatting sqref="BA39">
    <cfRule type="expression" dxfId="1" priority="3029">
      <formula>AND(BA$14&gt;=$D39,BA$14&lt;=$F39,$D39&lt;&gt;"",$F39&lt;&gt;"")</formula>
    </cfRule>
    <cfRule type="expression" dxfId="2" priority="3030">
      <formula>AND(BA$14&gt;=$D39,BA$14&lt;=$F39,$G39="Завершено",$D39&lt;&gt;"",$F39&lt;&gt;"")</formula>
    </cfRule>
  </conditionalFormatting>
  <conditionalFormatting sqref="BA40">
    <cfRule type="expression" dxfId="1" priority="3149">
      <formula>AND(BA$14&gt;=$D40,BA$14&lt;=$F40,$D40&lt;&gt;"",$F40&lt;&gt;"")</formula>
    </cfRule>
    <cfRule type="expression" dxfId="2" priority="3150">
      <formula>AND(BA$14&gt;=$D40,BA$14&lt;=$F40,$G40="Завершено",$D40&lt;&gt;"",$F40&lt;&gt;"")</formula>
    </cfRule>
  </conditionalFormatting>
  <conditionalFormatting sqref="BA41">
    <cfRule type="expression" dxfId="1" priority="3269">
      <formula>AND(BA$14&gt;=$D41,BA$14&lt;=$F41,$D41&lt;&gt;"",$F41&lt;&gt;"")</formula>
    </cfRule>
    <cfRule type="expression" dxfId="2" priority="3270">
      <formula>AND(BA$14&gt;=$D41,BA$14&lt;=$F41,$G41="Завершено",$D41&lt;&gt;"",$F41&lt;&gt;"")</formula>
    </cfRule>
  </conditionalFormatting>
  <conditionalFormatting sqref="BA42">
    <cfRule type="expression" dxfId="1" priority="3389">
      <formula>AND(BA$14&gt;=$D42,BA$14&lt;=$F42,$D42&lt;&gt;"",$F42&lt;&gt;"")</formula>
    </cfRule>
    <cfRule type="expression" dxfId="2" priority="3390">
      <formula>AND(BA$14&gt;=$D42,BA$14&lt;=$F42,$G42="Завершено",$D42&lt;&gt;"",$F42&lt;&gt;"")</formula>
    </cfRule>
  </conditionalFormatting>
  <conditionalFormatting sqref="BA43">
    <cfRule type="expression" dxfId="1" priority="3509">
      <formula>AND(BA$14&gt;=$D43,BA$14&lt;=$F43,$D43&lt;&gt;"",$F43&lt;&gt;"")</formula>
    </cfRule>
    <cfRule type="expression" dxfId="2" priority="3510">
      <formula>AND(BA$14&gt;=$D43,BA$14&lt;=$F43,$G43="Завершено",$D43&lt;&gt;"",$F43&lt;&gt;"")</formula>
    </cfRule>
  </conditionalFormatting>
  <conditionalFormatting sqref="BA44">
    <cfRule type="expression" dxfId="1" priority="3629">
      <formula>AND(BA$14&gt;=$D44,BA$14&lt;=$F44,$D44&lt;&gt;"",$F44&lt;&gt;"")</formula>
    </cfRule>
    <cfRule type="expression" dxfId="2" priority="3630">
      <formula>AND(BA$14&gt;=$D44,BA$14&lt;=$F44,$G44="Завершено",$D44&lt;&gt;"",$F44&lt;&gt;"")</formula>
    </cfRule>
  </conditionalFormatting>
  <conditionalFormatting sqref="BB14:BB15">
    <cfRule type="expression" dxfId="0" priority="46">
      <formula>AND(BB$14&lt;&gt;"",WEEKDAY(BB$14,2)&gt;5)</formula>
    </cfRule>
  </conditionalFormatting>
  <conditionalFormatting sqref="BB15">
    <cfRule type="expression" dxfId="1" priority="151">
      <formula>AND(BB$14&gt;=$D15,BB$14&lt;=$F15,$D15&lt;&gt;"",$F15&lt;&gt;"")</formula>
    </cfRule>
    <cfRule type="expression" dxfId="2" priority="152">
      <formula>AND(BB$14&gt;=$D15,BB$14&lt;=$F15,$G15="Завершено",$D15&lt;&gt;"",$F15&lt;&gt;"")</formula>
    </cfRule>
  </conditionalFormatting>
  <conditionalFormatting sqref="BB16">
    <cfRule type="expression" dxfId="1" priority="271">
      <formula>AND(BB$14&gt;=$D16,BB$14&lt;=$F16,$D16&lt;&gt;"",$F16&lt;&gt;"")</formula>
    </cfRule>
    <cfRule type="expression" dxfId="2" priority="272">
      <formula>AND(BB$14&gt;=$D16,BB$14&lt;=$F16,$G16="Завершено",$D16&lt;&gt;"",$F16&lt;&gt;"")</formula>
    </cfRule>
  </conditionalFormatting>
  <conditionalFormatting sqref="BB17">
    <cfRule type="expression" dxfId="1" priority="391">
      <formula>AND(BB$14&gt;=$D17,BB$14&lt;=$F17,$D17&lt;&gt;"",$F17&lt;&gt;"")</formula>
    </cfRule>
    <cfRule type="expression" dxfId="2" priority="392">
      <formula>AND(BB$14&gt;=$D17,BB$14&lt;=$F17,$G17="Завершено",$D17&lt;&gt;"",$F17&lt;&gt;"")</formula>
    </cfRule>
  </conditionalFormatting>
  <conditionalFormatting sqref="BB18">
    <cfRule type="expression" dxfId="1" priority="511">
      <formula>AND(BB$14&gt;=$D18,BB$14&lt;=$F18,$D18&lt;&gt;"",$F18&lt;&gt;"")</formula>
    </cfRule>
    <cfRule type="expression" dxfId="2" priority="512">
      <formula>AND(BB$14&gt;=$D18,BB$14&lt;=$F18,$G18="Завершено",$D18&lt;&gt;"",$F18&lt;&gt;"")</formula>
    </cfRule>
  </conditionalFormatting>
  <conditionalFormatting sqref="BB19">
    <cfRule type="expression" dxfId="1" priority="631">
      <formula>AND(BB$14&gt;=$D19,BB$14&lt;=$F19,$D19&lt;&gt;"",$F19&lt;&gt;"")</formula>
    </cfRule>
    <cfRule type="expression" dxfId="2" priority="632">
      <formula>AND(BB$14&gt;=$D19,BB$14&lt;=$F19,$G19="Завершено",$D19&lt;&gt;"",$F19&lt;&gt;"")</formula>
    </cfRule>
  </conditionalFormatting>
  <conditionalFormatting sqref="BB20">
    <cfRule type="expression" dxfId="1" priority="751">
      <formula>AND(BB$14&gt;=$D20,BB$14&lt;=$F20,$D20&lt;&gt;"",$F20&lt;&gt;"")</formula>
    </cfRule>
    <cfRule type="expression" dxfId="2" priority="752">
      <formula>AND(BB$14&gt;=$D20,BB$14&lt;=$F20,$G20="Завершено",$D20&lt;&gt;"",$F20&lt;&gt;"")</formula>
    </cfRule>
  </conditionalFormatting>
  <conditionalFormatting sqref="BB21">
    <cfRule type="expression" dxfId="1" priority="871">
      <formula>AND(BB$14&gt;=$D21,BB$14&lt;=$F21,$D21&lt;&gt;"",$F21&lt;&gt;"")</formula>
    </cfRule>
    <cfRule type="expression" dxfId="2" priority="872">
      <formula>AND(BB$14&gt;=$D21,BB$14&lt;=$F21,$G21="Завершено",$D21&lt;&gt;"",$F21&lt;&gt;"")</formula>
    </cfRule>
  </conditionalFormatting>
  <conditionalFormatting sqref="BB22">
    <cfRule type="expression" dxfId="1" priority="991">
      <formula>AND(BB$14&gt;=$D22,BB$14&lt;=$F22,$D22&lt;&gt;"",$F22&lt;&gt;"")</formula>
    </cfRule>
    <cfRule type="expression" dxfId="2" priority="992">
      <formula>AND(BB$14&gt;=$D22,BB$14&lt;=$F22,$G22="Завершено",$D22&lt;&gt;"",$F22&lt;&gt;"")</formula>
    </cfRule>
  </conditionalFormatting>
  <conditionalFormatting sqref="BB23">
    <cfRule type="expression" dxfId="1" priority="1111">
      <formula>AND(BB$14&gt;=$D23,BB$14&lt;=$F23,$D23&lt;&gt;"",$F23&lt;&gt;"")</formula>
    </cfRule>
    <cfRule type="expression" dxfId="2" priority="1112">
      <formula>AND(BB$14&gt;=$D23,BB$14&lt;=$F23,$G23="Завершено",$D23&lt;&gt;"",$F23&lt;&gt;"")</formula>
    </cfRule>
  </conditionalFormatting>
  <conditionalFormatting sqref="BB24">
    <cfRule type="expression" dxfId="1" priority="1231">
      <formula>AND(BB$14&gt;=$D24,BB$14&lt;=$F24,$D24&lt;&gt;"",$F24&lt;&gt;"")</formula>
    </cfRule>
    <cfRule type="expression" dxfId="2" priority="1232">
      <formula>AND(BB$14&gt;=$D24,BB$14&lt;=$F24,$G24="Завершено",$D24&lt;&gt;"",$F24&lt;&gt;"")</formula>
    </cfRule>
  </conditionalFormatting>
  <conditionalFormatting sqref="BB25">
    <cfRule type="expression" dxfId="1" priority="1351">
      <formula>AND(BB$14&gt;=$D25,BB$14&lt;=$F25,$D25&lt;&gt;"",$F25&lt;&gt;"")</formula>
    </cfRule>
    <cfRule type="expression" dxfId="2" priority="1352">
      <formula>AND(BB$14&gt;=$D25,BB$14&lt;=$F25,$G25="Завершено",$D25&lt;&gt;"",$F25&lt;&gt;"")</formula>
    </cfRule>
  </conditionalFormatting>
  <conditionalFormatting sqref="BB26">
    <cfRule type="expression" dxfId="1" priority="1471">
      <formula>AND(BB$14&gt;=$D26,BB$14&lt;=$F26,$D26&lt;&gt;"",$F26&lt;&gt;"")</formula>
    </cfRule>
    <cfRule type="expression" dxfId="2" priority="1472">
      <formula>AND(BB$14&gt;=$D26,BB$14&lt;=$F26,$G26="Завершено",$D26&lt;&gt;"",$F26&lt;&gt;"")</formula>
    </cfRule>
  </conditionalFormatting>
  <conditionalFormatting sqref="BB27">
    <cfRule type="expression" dxfId="1" priority="1591">
      <formula>AND(BB$14&gt;=$D27,BB$14&lt;=$F27,$D27&lt;&gt;"",$F27&lt;&gt;"")</formula>
    </cfRule>
    <cfRule type="expression" dxfId="2" priority="1592">
      <formula>AND(BB$14&gt;=$D27,BB$14&lt;=$F27,$G27="Завершено",$D27&lt;&gt;"",$F27&lt;&gt;"")</formula>
    </cfRule>
  </conditionalFormatting>
  <conditionalFormatting sqref="BB28">
    <cfRule type="expression" dxfId="1" priority="1711">
      <formula>AND(BB$14&gt;=$D28,BB$14&lt;=$F28,$D28&lt;&gt;"",$F28&lt;&gt;"")</formula>
    </cfRule>
    <cfRule type="expression" dxfId="2" priority="1712">
      <formula>AND(BB$14&gt;=$D28,BB$14&lt;=$F28,$G28="Завершено",$D28&lt;&gt;"",$F28&lt;&gt;"")</formula>
    </cfRule>
  </conditionalFormatting>
  <conditionalFormatting sqref="BB29">
    <cfRule type="expression" dxfId="1" priority="1831">
      <formula>AND(BB$14&gt;=$D29,BB$14&lt;=$F29,$D29&lt;&gt;"",$F29&lt;&gt;"")</formula>
    </cfRule>
    <cfRule type="expression" dxfId="2" priority="1832">
      <formula>AND(BB$14&gt;=$D29,BB$14&lt;=$F29,$G29="Завершено",$D29&lt;&gt;"",$F29&lt;&gt;"")</formula>
    </cfRule>
  </conditionalFormatting>
  <conditionalFormatting sqref="BB30">
    <cfRule type="expression" dxfId="1" priority="1951">
      <formula>AND(BB$14&gt;=$D30,BB$14&lt;=$F30,$D30&lt;&gt;"",$F30&lt;&gt;"")</formula>
    </cfRule>
    <cfRule type="expression" dxfId="2" priority="1952">
      <formula>AND(BB$14&gt;=$D30,BB$14&lt;=$F30,$G30="Завершено",$D30&lt;&gt;"",$F30&lt;&gt;"")</formula>
    </cfRule>
  </conditionalFormatting>
  <conditionalFormatting sqref="BB31">
    <cfRule type="expression" dxfId="1" priority="2071">
      <formula>AND(BB$14&gt;=$D31,BB$14&lt;=$F31,$D31&lt;&gt;"",$F31&lt;&gt;"")</formula>
    </cfRule>
    <cfRule type="expression" dxfId="2" priority="2072">
      <formula>AND(BB$14&gt;=$D31,BB$14&lt;=$F31,$G31="Завершено",$D31&lt;&gt;"",$F31&lt;&gt;"")</formula>
    </cfRule>
  </conditionalFormatting>
  <conditionalFormatting sqref="BB32">
    <cfRule type="expression" dxfId="1" priority="2191">
      <formula>AND(BB$14&gt;=$D32,BB$14&lt;=$F32,$D32&lt;&gt;"",$F32&lt;&gt;"")</formula>
    </cfRule>
    <cfRule type="expression" dxfId="2" priority="2192">
      <formula>AND(BB$14&gt;=$D32,BB$14&lt;=$F32,$G32="Завершено",$D32&lt;&gt;"",$F32&lt;&gt;"")</formula>
    </cfRule>
  </conditionalFormatting>
  <conditionalFormatting sqref="BB33">
    <cfRule type="expression" dxfId="1" priority="2311">
      <formula>AND(BB$14&gt;=$D33,BB$14&lt;=$F33,$D33&lt;&gt;"",$F33&lt;&gt;"")</formula>
    </cfRule>
    <cfRule type="expression" dxfId="2" priority="2312">
      <formula>AND(BB$14&gt;=$D33,BB$14&lt;=$F33,$G33="Завершено",$D33&lt;&gt;"",$F33&lt;&gt;"")</formula>
    </cfRule>
  </conditionalFormatting>
  <conditionalFormatting sqref="BB34">
    <cfRule type="expression" dxfId="1" priority="2431">
      <formula>AND(BB$14&gt;=$D34,BB$14&lt;=$F34,$D34&lt;&gt;"",$F34&lt;&gt;"")</formula>
    </cfRule>
    <cfRule type="expression" dxfId="2" priority="2432">
      <formula>AND(BB$14&gt;=$D34,BB$14&lt;=$F34,$G34="Завершено",$D34&lt;&gt;"",$F34&lt;&gt;"")</formula>
    </cfRule>
  </conditionalFormatting>
  <conditionalFormatting sqref="BB35">
    <cfRule type="expression" dxfId="1" priority="2551">
      <formula>AND(BB$14&gt;=$D35,BB$14&lt;=$F35,$D35&lt;&gt;"",$F35&lt;&gt;"")</formula>
    </cfRule>
    <cfRule type="expression" dxfId="2" priority="2552">
      <formula>AND(BB$14&gt;=$D35,BB$14&lt;=$F35,$G35="Завершено",$D35&lt;&gt;"",$F35&lt;&gt;"")</formula>
    </cfRule>
  </conditionalFormatting>
  <conditionalFormatting sqref="BB36">
    <cfRule type="expression" dxfId="1" priority="2671">
      <formula>AND(BB$14&gt;=$D36,BB$14&lt;=$F36,$D36&lt;&gt;"",$F36&lt;&gt;"")</formula>
    </cfRule>
    <cfRule type="expression" dxfId="2" priority="2672">
      <formula>AND(BB$14&gt;=$D36,BB$14&lt;=$F36,$G36="Завершено",$D36&lt;&gt;"",$F36&lt;&gt;"")</formula>
    </cfRule>
  </conditionalFormatting>
  <conditionalFormatting sqref="BB37">
    <cfRule type="expression" dxfId="1" priority="2791">
      <formula>AND(BB$14&gt;=$D37,BB$14&lt;=$F37,$D37&lt;&gt;"",$F37&lt;&gt;"")</formula>
    </cfRule>
    <cfRule type="expression" dxfId="2" priority="2792">
      <formula>AND(BB$14&gt;=$D37,BB$14&lt;=$F37,$G37="Завершено",$D37&lt;&gt;"",$F37&lt;&gt;"")</formula>
    </cfRule>
  </conditionalFormatting>
  <conditionalFormatting sqref="BB38">
    <cfRule type="expression" dxfId="1" priority="2911">
      <formula>AND(BB$14&gt;=$D38,BB$14&lt;=$F38,$D38&lt;&gt;"",$F38&lt;&gt;"")</formula>
    </cfRule>
    <cfRule type="expression" dxfId="2" priority="2912">
      <formula>AND(BB$14&gt;=$D38,BB$14&lt;=$F38,$G38="Завершено",$D38&lt;&gt;"",$F38&lt;&gt;"")</formula>
    </cfRule>
  </conditionalFormatting>
  <conditionalFormatting sqref="BB39">
    <cfRule type="expression" dxfId="1" priority="3031">
      <formula>AND(BB$14&gt;=$D39,BB$14&lt;=$F39,$D39&lt;&gt;"",$F39&lt;&gt;"")</formula>
    </cfRule>
    <cfRule type="expression" dxfId="2" priority="3032">
      <formula>AND(BB$14&gt;=$D39,BB$14&lt;=$F39,$G39="Завершено",$D39&lt;&gt;"",$F39&lt;&gt;"")</formula>
    </cfRule>
  </conditionalFormatting>
  <conditionalFormatting sqref="BB40">
    <cfRule type="expression" dxfId="1" priority="3151">
      <formula>AND(BB$14&gt;=$D40,BB$14&lt;=$F40,$D40&lt;&gt;"",$F40&lt;&gt;"")</formula>
    </cfRule>
    <cfRule type="expression" dxfId="2" priority="3152">
      <formula>AND(BB$14&gt;=$D40,BB$14&lt;=$F40,$G40="Завершено",$D40&lt;&gt;"",$F40&lt;&gt;"")</formula>
    </cfRule>
  </conditionalFormatting>
  <conditionalFormatting sqref="BB41">
    <cfRule type="expression" dxfId="1" priority="3271">
      <formula>AND(BB$14&gt;=$D41,BB$14&lt;=$F41,$D41&lt;&gt;"",$F41&lt;&gt;"")</formula>
    </cfRule>
    <cfRule type="expression" dxfId="2" priority="3272">
      <formula>AND(BB$14&gt;=$D41,BB$14&lt;=$F41,$G41="Завершено",$D41&lt;&gt;"",$F41&lt;&gt;"")</formula>
    </cfRule>
  </conditionalFormatting>
  <conditionalFormatting sqref="BB42">
    <cfRule type="expression" dxfId="1" priority="3391">
      <formula>AND(BB$14&gt;=$D42,BB$14&lt;=$F42,$D42&lt;&gt;"",$F42&lt;&gt;"")</formula>
    </cfRule>
    <cfRule type="expression" dxfId="2" priority="3392">
      <formula>AND(BB$14&gt;=$D42,BB$14&lt;=$F42,$G42="Завершено",$D42&lt;&gt;"",$F42&lt;&gt;"")</formula>
    </cfRule>
  </conditionalFormatting>
  <conditionalFormatting sqref="BB43">
    <cfRule type="expression" dxfId="1" priority="3511">
      <formula>AND(BB$14&gt;=$D43,BB$14&lt;=$F43,$D43&lt;&gt;"",$F43&lt;&gt;"")</formula>
    </cfRule>
    <cfRule type="expression" dxfId="2" priority="3512">
      <formula>AND(BB$14&gt;=$D43,BB$14&lt;=$F43,$G43="Завершено",$D43&lt;&gt;"",$F43&lt;&gt;"")</formula>
    </cfRule>
  </conditionalFormatting>
  <conditionalFormatting sqref="BB44">
    <cfRule type="expression" dxfId="1" priority="3631">
      <formula>AND(BB$14&gt;=$D44,BB$14&lt;=$F44,$D44&lt;&gt;"",$F44&lt;&gt;"")</formula>
    </cfRule>
    <cfRule type="expression" dxfId="2" priority="3632">
      <formula>AND(BB$14&gt;=$D44,BB$14&lt;=$F44,$G44="Завершено",$D44&lt;&gt;"",$F44&lt;&gt;"")</formula>
    </cfRule>
  </conditionalFormatting>
  <conditionalFormatting sqref="BC14:BC15">
    <cfRule type="expression" dxfId="0" priority="47">
      <formula>AND(BC$14&lt;&gt;"",WEEKDAY(BC$14,2)&gt;5)</formula>
    </cfRule>
  </conditionalFormatting>
  <conditionalFormatting sqref="BC15">
    <cfRule type="expression" dxfId="1" priority="153">
      <formula>AND(BC$14&gt;=$D15,BC$14&lt;=$F15,$D15&lt;&gt;"",$F15&lt;&gt;"")</formula>
    </cfRule>
    <cfRule type="expression" dxfId="2" priority="154">
      <formula>AND(BC$14&gt;=$D15,BC$14&lt;=$F15,$G15="Завершено",$D15&lt;&gt;"",$F15&lt;&gt;"")</formula>
    </cfRule>
  </conditionalFormatting>
  <conditionalFormatting sqref="BC16">
    <cfRule type="expression" dxfId="1" priority="273">
      <formula>AND(BC$14&gt;=$D16,BC$14&lt;=$F16,$D16&lt;&gt;"",$F16&lt;&gt;"")</formula>
    </cfRule>
    <cfRule type="expression" dxfId="2" priority="274">
      <formula>AND(BC$14&gt;=$D16,BC$14&lt;=$F16,$G16="Завершено",$D16&lt;&gt;"",$F16&lt;&gt;"")</formula>
    </cfRule>
  </conditionalFormatting>
  <conditionalFormatting sqref="BC17">
    <cfRule type="expression" dxfId="1" priority="393">
      <formula>AND(BC$14&gt;=$D17,BC$14&lt;=$F17,$D17&lt;&gt;"",$F17&lt;&gt;"")</formula>
    </cfRule>
    <cfRule type="expression" dxfId="2" priority="394">
      <formula>AND(BC$14&gt;=$D17,BC$14&lt;=$F17,$G17="Завершено",$D17&lt;&gt;"",$F17&lt;&gt;"")</formula>
    </cfRule>
  </conditionalFormatting>
  <conditionalFormatting sqref="BC18">
    <cfRule type="expression" dxfId="1" priority="513">
      <formula>AND(BC$14&gt;=$D18,BC$14&lt;=$F18,$D18&lt;&gt;"",$F18&lt;&gt;"")</formula>
    </cfRule>
    <cfRule type="expression" dxfId="2" priority="514">
      <formula>AND(BC$14&gt;=$D18,BC$14&lt;=$F18,$G18="Завершено",$D18&lt;&gt;"",$F18&lt;&gt;"")</formula>
    </cfRule>
  </conditionalFormatting>
  <conditionalFormatting sqref="BC19">
    <cfRule type="expression" dxfId="1" priority="633">
      <formula>AND(BC$14&gt;=$D19,BC$14&lt;=$F19,$D19&lt;&gt;"",$F19&lt;&gt;"")</formula>
    </cfRule>
    <cfRule type="expression" dxfId="2" priority="634">
      <formula>AND(BC$14&gt;=$D19,BC$14&lt;=$F19,$G19="Завершено",$D19&lt;&gt;"",$F19&lt;&gt;"")</formula>
    </cfRule>
  </conditionalFormatting>
  <conditionalFormatting sqref="BC20">
    <cfRule type="expression" dxfId="1" priority="753">
      <formula>AND(BC$14&gt;=$D20,BC$14&lt;=$F20,$D20&lt;&gt;"",$F20&lt;&gt;"")</formula>
    </cfRule>
    <cfRule type="expression" dxfId="2" priority="754">
      <formula>AND(BC$14&gt;=$D20,BC$14&lt;=$F20,$G20="Завершено",$D20&lt;&gt;"",$F20&lt;&gt;"")</formula>
    </cfRule>
  </conditionalFormatting>
  <conditionalFormatting sqref="BC21">
    <cfRule type="expression" dxfId="1" priority="873">
      <formula>AND(BC$14&gt;=$D21,BC$14&lt;=$F21,$D21&lt;&gt;"",$F21&lt;&gt;"")</formula>
    </cfRule>
    <cfRule type="expression" dxfId="2" priority="874">
      <formula>AND(BC$14&gt;=$D21,BC$14&lt;=$F21,$G21="Завершено",$D21&lt;&gt;"",$F21&lt;&gt;"")</formula>
    </cfRule>
  </conditionalFormatting>
  <conditionalFormatting sqref="BC22">
    <cfRule type="expression" dxfId="1" priority="993">
      <formula>AND(BC$14&gt;=$D22,BC$14&lt;=$F22,$D22&lt;&gt;"",$F22&lt;&gt;"")</formula>
    </cfRule>
    <cfRule type="expression" dxfId="2" priority="994">
      <formula>AND(BC$14&gt;=$D22,BC$14&lt;=$F22,$G22="Завершено",$D22&lt;&gt;"",$F22&lt;&gt;"")</formula>
    </cfRule>
  </conditionalFormatting>
  <conditionalFormatting sqref="BC23">
    <cfRule type="expression" dxfId="1" priority="1113">
      <formula>AND(BC$14&gt;=$D23,BC$14&lt;=$F23,$D23&lt;&gt;"",$F23&lt;&gt;"")</formula>
    </cfRule>
    <cfRule type="expression" dxfId="2" priority="1114">
      <formula>AND(BC$14&gt;=$D23,BC$14&lt;=$F23,$G23="Завершено",$D23&lt;&gt;"",$F23&lt;&gt;"")</formula>
    </cfRule>
  </conditionalFormatting>
  <conditionalFormatting sqref="BC24">
    <cfRule type="expression" dxfId="1" priority="1233">
      <formula>AND(BC$14&gt;=$D24,BC$14&lt;=$F24,$D24&lt;&gt;"",$F24&lt;&gt;"")</formula>
    </cfRule>
    <cfRule type="expression" dxfId="2" priority="1234">
      <formula>AND(BC$14&gt;=$D24,BC$14&lt;=$F24,$G24="Завершено",$D24&lt;&gt;"",$F24&lt;&gt;"")</formula>
    </cfRule>
  </conditionalFormatting>
  <conditionalFormatting sqref="BC25">
    <cfRule type="expression" dxfId="1" priority="1353">
      <formula>AND(BC$14&gt;=$D25,BC$14&lt;=$F25,$D25&lt;&gt;"",$F25&lt;&gt;"")</formula>
    </cfRule>
    <cfRule type="expression" dxfId="2" priority="1354">
      <formula>AND(BC$14&gt;=$D25,BC$14&lt;=$F25,$G25="Завершено",$D25&lt;&gt;"",$F25&lt;&gt;"")</formula>
    </cfRule>
  </conditionalFormatting>
  <conditionalFormatting sqref="BC26">
    <cfRule type="expression" dxfId="1" priority="1473">
      <formula>AND(BC$14&gt;=$D26,BC$14&lt;=$F26,$D26&lt;&gt;"",$F26&lt;&gt;"")</formula>
    </cfRule>
    <cfRule type="expression" dxfId="2" priority="1474">
      <formula>AND(BC$14&gt;=$D26,BC$14&lt;=$F26,$G26="Завершено",$D26&lt;&gt;"",$F26&lt;&gt;"")</formula>
    </cfRule>
  </conditionalFormatting>
  <conditionalFormatting sqref="BC27">
    <cfRule type="expression" dxfId="1" priority="1593">
      <formula>AND(BC$14&gt;=$D27,BC$14&lt;=$F27,$D27&lt;&gt;"",$F27&lt;&gt;"")</formula>
    </cfRule>
    <cfRule type="expression" dxfId="2" priority="1594">
      <formula>AND(BC$14&gt;=$D27,BC$14&lt;=$F27,$G27="Завершено",$D27&lt;&gt;"",$F27&lt;&gt;"")</formula>
    </cfRule>
  </conditionalFormatting>
  <conditionalFormatting sqref="BC28">
    <cfRule type="expression" dxfId="1" priority="1713">
      <formula>AND(BC$14&gt;=$D28,BC$14&lt;=$F28,$D28&lt;&gt;"",$F28&lt;&gt;"")</formula>
    </cfRule>
    <cfRule type="expression" dxfId="2" priority="1714">
      <formula>AND(BC$14&gt;=$D28,BC$14&lt;=$F28,$G28="Завершено",$D28&lt;&gt;"",$F28&lt;&gt;"")</formula>
    </cfRule>
  </conditionalFormatting>
  <conditionalFormatting sqref="BC29">
    <cfRule type="expression" dxfId="1" priority="1833">
      <formula>AND(BC$14&gt;=$D29,BC$14&lt;=$F29,$D29&lt;&gt;"",$F29&lt;&gt;"")</formula>
    </cfRule>
    <cfRule type="expression" dxfId="2" priority="1834">
      <formula>AND(BC$14&gt;=$D29,BC$14&lt;=$F29,$G29="Завершено",$D29&lt;&gt;"",$F29&lt;&gt;"")</formula>
    </cfRule>
  </conditionalFormatting>
  <conditionalFormatting sqref="BC30">
    <cfRule type="expression" dxfId="1" priority="1953">
      <formula>AND(BC$14&gt;=$D30,BC$14&lt;=$F30,$D30&lt;&gt;"",$F30&lt;&gt;"")</formula>
    </cfRule>
    <cfRule type="expression" dxfId="2" priority="1954">
      <formula>AND(BC$14&gt;=$D30,BC$14&lt;=$F30,$G30="Завершено",$D30&lt;&gt;"",$F30&lt;&gt;"")</formula>
    </cfRule>
  </conditionalFormatting>
  <conditionalFormatting sqref="BC31">
    <cfRule type="expression" dxfId="1" priority="2073">
      <formula>AND(BC$14&gt;=$D31,BC$14&lt;=$F31,$D31&lt;&gt;"",$F31&lt;&gt;"")</formula>
    </cfRule>
    <cfRule type="expression" dxfId="2" priority="2074">
      <formula>AND(BC$14&gt;=$D31,BC$14&lt;=$F31,$G31="Завершено",$D31&lt;&gt;"",$F31&lt;&gt;"")</formula>
    </cfRule>
  </conditionalFormatting>
  <conditionalFormatting sqref="BC32">
    <cfRule type="expression" dxfId="1" priority="2193">
      <formula>AND(BC$14&gt;=$D32,BC$14&lt;=$F32,$D32&lt;&gt;"",$F32&lt;&gt;"")</formula>
    </cfRule>
    <cfRule type="expression" dxfId="2" priority="2194">
      <formula>AND(BC$14&gt;=$D32,BC$14&lt;=$F32,$G32="Завершено",$D32&lt;&gt;"",$F32&lt;&gt;"")</formula>
    </cfRule>
  </conditionalFormatting>
  <conditionalFormatting sqref="BC33">
    <cfRule type="expression" dxfId="1" priority="2313">
      <formula>AND(BC$14&gt;=$D33,BC$14&lt;=$F33,$D33&lt;&gt;"",$F33&lt;&gt;"")</formula>
    </cfRule>
    <cfRule type="expression" dxfId="2" priority="2314">
      <formula>AND(BC$14&gt;=$D33,BC$14&lt;=$F33,$G33="Завершено",$D33&lt;&gt;"",$F33&lt;&gt;"")</formula>
    </cfRule>
  </conditionalFormatting>
  <conditionalFormatting sqref="BC34">
    <cfRule type="expression" dxfId="1" priority="2433">
      <formula>AND(BC$14&gt;=$D34,BC$14&lt;=$F34,$D34&lt;&gt;"",$F34&lt;&gt;"")</formula>
    </cfRule>
    <cfRule type="expression" dxfId="2" priority="2434">
      <formula>AND(BC$14&gt;=$D34,BC$14&lt;=$F34,$G34="Завершено",$D34&lt;&gt;"",$F34&lt;&gt;"")</formula>
    </cfRule>
  </conditionalFormatting>
  <conditionalFormatting sqref="BC35">
    <cfRule type="expression" dxfId="1" priority="2553">
      <formula>AND(BC$14&gt;=$D35,BC$14&lt;=$F35,$D35&lt;&gt;"",$F35&lt;&gt;"")</formula>
    </cfRule>
    <cfRule type="expression" dxfId="2" priority="2554">
      <formula>AND(BC$14&gt;=$D35,BC$14&lt;=$F35,$G35="Завершено",$D35&lt;&gt;"",$F35&lt;&gt;"")</formula>
    </cfRule>
  </conditionalFormatting>
  <conditionalFormatting sqref="BC36">
    <cfRule type="expression" dxfId="1" priority="2673">
      <formula>AND(BC$14&gt;=$D36,BC$14&lt;=$F36,$D36&lt;&gt;"",$F36&lt;&gt;"")</formula>
    </cfRule>
    <cfRule type="expression" dxfId="2" priority="2674">
      <formula>AND(BC$14&gt;=$D36,BC$14&lt;=$F36,$G36="Завершено",$D36&lt;&gt;"",$F36&lt;&gt;"")</formula>
    </cfRule>
  </conditionalFormatting>
  <conditionalFormatting sqref="BC37">
    <cfRule type="expression" dxfId="1" priority="2793">
      <formula>AND(BC$14&gt;=$D37,BC$14&lt;=$F37,$D37&lt;&gt;"",$F37&lt;&gt;"")</formula>
    </cfRule>
    <cfRule type="expression" dxfId="2" priority="2794">
      <formula>AND(BC$14&gt;=$D37,BC$14&lt;=$F37,$G37="Завершено",$D37&lt;&gt;"",$F37&lt;&gt;"")</formula>
    </cfRule>
  </conditionalFormatting>
  <conditionalFormatting sqref="BC38">
    <cfRule type="expression" dxfId="1" priority="2913">
      <formula>AND(BC$14&gt;=$D38,BC$14&lt;=$F38,$D38&lt;&gt;"",$F38&lt;&gt;"")</formula>
    </cfRule>
    <cfRule type="expression" dxfId="2" priority="2914">
      <formula>AND(BC$14&gt;=$D38,BC$14&lt;=$F38,$G38="Завершено",$D38&lt;&gt;"",$F38&lt;&gt;"")</formula>
    </cfRule>
  </conditionalFormatting>
  <conditionalFormatting sqref="BC39">
    <cfRule type="expression" dxfId="1" priority="3033">
      <formula>AND(BC$14&gt;=$D39,BC$14&lt;=$F39,$D39&lt;&gt;"",$F39&lt;&gt;"")</formula>
    </cfRule>
    <cfRule type="expression" dxfId="2" priority="3034">
      <formula>AND(BC$14&gt;=$D39,BC$14&lt;=$F39,$G39="Завершено",$D39&lt;&gt;"",$F39&lt;&gt;"")</formula>
    </cfRule>
  </conditionalFormatting>
  <conditionalFormatting sqref="BC40">
    <cfRule type="expression" dxfId="1" priority="3153">
      <formula>AND(BC$14&gt;=$D40,BC$14&lt;=$F40,$D40&lt;&gt;"",$F40&lt;&gt;"")</formula>
    </cfRule>
    <cfRule type="expression" dxfId="2" priority="3154">
      <formula>AND(BC$14&gt;=$D40,BC$14&lt;=$F40,$G40="Завершено",$D40&lt;&gt;"",$F40&lt;&gt;"")</formula>
    </cfRule>
  </conditionalFormatting>
  <conditionalFormatting sqref="BC41">
    <cfRule type="expression" dxfId="1" priority="3273">
      <formula>AND(BC$14&gt;=$D41,BC$14&lt;=$F41,$D41&lt;&gt;"",$F41&lt;&gt;"")</formula>
    </cfRule>
    <cfRule type="expression" dxfId="2" priority="3274">
      <formula>AND(BC$14&gt;=$D41,BC$14&lt;=$F41,$G41="Завершено",$D41&lt;&gt;"",$F41&lt;&gt;"")</formula>
    </cfRule>
  </conditionalFormatting>
  <conditionalFormatting sqref="BC42">
    <cfRule type="expression" dxfId="1" priority="3393">
      <formula>AND(BC$14&gt;=$D42,BC$14&lt;=$F42,$D42&lt;&gt;"",$F42&lt;&gt;"")</formula>
    </cfRule>
    <cfRule type="expression" dxfId="2" priority="3394">
      <formula>AND(BC$14&gt;=$D42,BC$14&lt;=$F42,$G42="Завершено",$D42&lt;&gt;"",$F42&lt;&gt;"")</formula>
    </cfRule>
  </conditionalFormatting>
  <conditionalFormatting sqref="BC43">
    <cfRule type="expression" dxfId="1" priority="3513">
      <formula>AND(BC$14&gt;=$D43,BC$14&lt;=$F43,$D43&lt;&gt;"",$F43&lt;&gt;"")</formula>
    </cfRule>
    <cfRule type="expression" dxfId="2" priority="3514">
      <formula>AND(BC$14&gt;=$D43,BC$14&lt;=$F43,$G43="Завершено",$D43&lt;&gt;"",$F43&lt;&gt;"")</formula>
    </cfRule>
  </conditionalFormatting>
  <conditionalFormatting sqref="BC44">
    <cfRule type="expression" dxfId="1" priority="3633">
      <formula>AND(BC$14&gt;=$D44,BC$14&lt;=$F44,$D44&lt;&gt;"",$F44&lt;&gt;"")</formula>
    </cfRule>
    <cfRule type="expression" dxfId="2" priority="3634">
      <formula>AND(BC$14&gt;=$D44,BC$14&lt;=$F44,$G44="Завершено",$D44&lt;&gt;"",$F44&lt;&gt;"")</formula>
    </cfRule>
  </conditionalFormatting>
  <conditionalFormatting sqref="BD14:BD15">
    <cfRule type="expression" dxfId="0" priority="48">
      <formula>AND(BD$14&lt;&gt;"",WEEKDAY(BD$14,2)&gt;5)</formula>
    </cfRule>
  </conditionalFormatting>
  <conditionalFormatting sqref="BD15">
    <cfRule type="expression" dxfId="1" priority="155">
      <formula>AND(BD$14&gt;=$D15,BD$14&lt;=$F15,$D15&lt;&gt;"",$F15&lt;&gt;"")</formula>
    </cfRule>
    <cfRule type="expression" dxfId="2" priority="156">
      <formula>AND(BD$14&gt;=$D15,BD$14&lt;=$F15,$G15="Завершено",$D15&lt;&gt;"",$F15&lt;&gt;"")</formula>
    </cfRule>
  </conditionalFormatting>
  <conditionalFormatting sqref="BD16">
    <cfRule type="expression" dxfId="1" priority="275">
      <formula>AND(BD$14&gt;=$D16,BD$14&lt;=$F16,$D16&lt;&gt;"",$F16&lt;&gt;"")</formula>
    </cfRule>
    <cfRule type="expression" dxfId="2" priority="276">
      <formula>AND(BD$14&gt;=$D16,BD$14&lt;=$F16,$G16="Завершено",$D16&lt;&gt;"",$F16&lt;&gt;"")</formula>
    </cfRule>
  </conditionalFormatting>
  <conditionalFormatting sqref="BD17">
    <cfRule type="expression" dxfId="1" priority="395">
      <formula>AND(BD$14&gt;=$D17,BD$14&lt;=$F17,$D17&lt;&gt;"",$F17&lt;&gt;"")</formula>
    </cfRule>
    <cfRule type="expression" dxfId="2" priority="396">
      <formula>AND(BD$14&gt;=$D17,BD$14&lt;=$F17,$G17="Завершено",$D17&lt;&gt;"",$F17&lt;&gt;"")</formula>
    </cfRule>
  </conditionalFormatting>
  <conditionalFormatting sqref="BD18">
    <cfRule type="expression" dxfId="1" priority="515">
      <formula>AND(BD$14&gt;=$D18,BD$14&lt;=$F18,$D18&lt;&gt;"",$F18&lt;&gt;"")</formula>
    </cfRule>
    <cfRule type="expression" dxfId="2" priority="516">
      <formula>AND(BD$14&gt;=$D18,BD$14&lt;=$F18,$G18="Завершено",$D18&lt;&gt;"",$F18&lt;&gt;"")</formula>
    </cfRule>
  </conditionalFormatting>
  <conditionalFormatting sqref="BD19">
    <cfRule type="expression" dxfId="1" priority="635">
      <formula>AND(BD$14&gt;=$D19,BD$14&lt;=$F19,$D19&lt;&gt;"",$F19&lt;&gt;"")</formula>
    </cfRule>
    <cfRule type="expression" dxfId="2" priority="636">
      <formula>AND(BD$14&gt;=$D19,BD$14&lt;=$F19,$G19="Завершено",$D19&lt;&gt;"",$F19&lt;&gt;"")</formula>
    </cfRule>
  </conditionalFormatting>
  <conditionalFormatting sqref="BD20">
    <cfRule type="expression" dxfId="1" priority="755">
      <formula>AND(BD$14&gt;=$D20,BD$14&lt;=$F20,$D20&lt;&gt;"",$F20&lt;&gt;"")</formula>
    </cfRule>
    <cfRule type="expression" dxfId="2" priority="756">
      <formula>AND(BD$14&gt;=$D20,BD$14&lt;=$F20,$G20="Завершено",$D20&lt;&gt;"",$F20&lt;&gt;"")</formula>
    </cfRule>
  </conditionalFormatting>
  <conditionalFormatting sqref="BD21">
    <cfRule type="expression" dxfId="1" priority="875">
      <formula>AND(BD$14&gt;=$D21,BD$14&lt;=$F21,$D21&lt;&gt;"",$F21&lt;&gt;"")</formula>
    </cfRule>
    <cfRule type="expression" dxfId="2" priority="876">
      <formula>AND(BD$14&gt;=$D21,BD$14&lt;=$F21,$G21="Завершено",$D21&lt;&gt;"",$F21&lt;&gt;"")</formula>
    </cfRule>
  </conditionalFormatting>
  <conditionalFormatting sqref="BD22">
    <cfRule type="expression" dxfId="1" priority="995">
      <formula>AND(BD$14&gt;=$D22,BD$14&lt;=$F22,$D22&lt;&gt;"",$F22&lt;&gt;"")</formula>
    </cfRule>
    <cfRule type="expression" dxfId="2" priority="996">
      <formula>AND(BD$14&gt;=$D22,BD$14&lt;=$F22,$G22="Завершено",$D22&lt;&gt;"",$F22&lt;&gt;"")</formula>
    </cfRule>
  </conditionalFormatting>
  <conditionalFormatting sqref="BD23">
    <cfRule type="expression" dxfId="1" priority="1115">
      <formula>AND(BD$14&gt;=$D23,BD$14&lt;=$F23,$D23&lt;&gt;"",$F23&lt;&gt;"")</formula>
    </cfRule>
    <cfRule type="expression" dxfId="2" priority="1116">
      <formula>AND(BD$14&gt;=$D23,BD$14&lt;=$F23,$G23="Завершено",$D23&lt;&gt;"",$F23&lt;&gt;"")</formula>
    </cfRule>
  </conditionalFormatting>
  <conditionalFormatting sqref="BD24">
    <cfRule type="expression" dxfId="1" priority="1235">
      <formula>AND(BD$14&gt;=$D24,BD$14&lt;=$F24,$D24&lt;&gt;"",$F24&lt;&gt;"")</formula>
    </cfRule>
    <cfRule type="expression" dxfId="2" priority="1236">
      <formula>AND(BD$14&gt;=$D24,BD$14&lt;=$F24,$G24="Завершено",$D24&lt;&gt;"",$F24&lt;&gt;"")</formula>
    </cfRule>
  </conditionalFormatting>
  <conditionalFormatting sqref="BD25">
    <cfRule type="expression" dxfId="1" priority="1355">
      <formula>AND(BD$14&gt;=$D25,BD$14&lt;=$F25,$D25&lt;&gt;"",$F25&lt;&gt;"")</formula>
    </cfRule>
    <cfRule type="expression" dxfId="2" priority="1356">
      <formula>AND(BD$14&gt;=$D25,BD$14&lt;=$F25,$G25="Завершено",$D25&lt;&gt;"",$F25&lt;&gt;"")</formula>
    </cfRule>
  </conditionalFormatting>
  <conditionalFormatting sqref="BD26">
    <cfRule type="expression" dxfId="1" priority="1475">
      <formula>AND(BD$14&gt;=$D26,BD$14&lt;=$F26,$D26&lt;&gt;"",$F26&lt;&gt;"")</formula>
    </cfRule>
    <cfRule type="expression" dxfId="2" priority="1476">
      <formula>AND(BD$14&gt;=$D26,BD$14&lt;=$F26,$G26="Завершено",$D26&lt;&gt;"",$F26&lt;&gt;"")</formula>
    </cfRule>
  </conditionalFormatting>
  <conditionalFormatting sqref="BD27">
    <cfRule type="expression" dxfId="1" priority="1595">
      <formula>AND(BD$14&gt;=$D27,BD$14&lt;=$F27,$D27&lt;&gt;"",$F27&lt;&gt;"")</formula>
    </cfRule>
    <cfRule type="expression" dxfId="2" priority="1596">
      <formula>AND(BD$14&gt;=$D27,BD$14&lt;=$F27,$G27="Завершено",$D27&lt;&gt;"",$F27&lt;&gt;"")</formula>
    </cfRule>
  </conditionalFormatting>
  <conditionalFormatting sqref="BD28">
    <cfRule type="expression" dxfId="1" priority="1715">
      <formula>AND(BD$14&gt;=$D28,BD$14&lt;=$F28,$D28&lt;&gt;"",$F28&lt;&gt;"")</formula>
    </cfRule>
    <cfRule type="expression" dxfId="2" priority="1716">
      <formula>AND(BD$14&gt;=$D28,BD$14&lt;=$F28,$G28="Завершено",$D28&lt;&gt;"",$F28&lt;&gt;"")</formula>
    </cfRule>
  </conditionalFormatting>
  <conditionalFormatting sqref="BD29">
    <cfRule type="expression" dxfId="1" priority="1835">
      <formula>AND(BD$14&gt;=$D29,BD$14&lt;=$F29,$D29&lt;&gt;"",$F29&lt;&gt;"")</formula>
    </cfRule>
    <cfRule type="expression" dxfId="2" priority="1836">
      <formula>AND(BD$14&gt;=$D29,BD$14&lt;=$F29,$G29="Завершено",$D29&lt;&gt;"",$F29&lt;&gt;"")</formula>
    </cfRule>
  </conditionalFormatting>
  <conditionalFormatting sqref="BD30">
    <cfRule type="expression" dxfId="1" priority="1955">
      <formula>AND(BD$14&gt;=$D30,BD$14&lt;=$F30,$D30&lt;&gt;"",$F30&lt;&gt;"")</formula>
    </cfRule>
    <cfRule type="expression" dxfId="2" priority="1956">
      <formula>AND(BD$14&gt;=$D30,BD$14&lt;=$F30,$G30="Завершено",$D30&lt;&gt;"",$F30&lt;&gt;"")</formula>
    </cfRule>
  </conditionalFormatting>
  <conditionalFormatting sqref="BD31">
    <cfRule type="expression" dxfId="1" priority="2075">
      <formula>AND(BD$14&gt;=$D31,BD$14&lt;=$F31,$D31&lt;&gt;"",$F31&lt;&gt;"")</formula>
    </cfRule>
    <cfRule type="expression" dxfId="2" priority="2076">
      <formula>AND(BD$14&gt;=$D31,BD$14&lt;=$F31,$G31="Завершено",$D31&lt;&gt;"",$F31&lt;&gt;"")</formula>
    </cfRule>
  </conditionalFormatting>
  <conditionalFormatting sqref="BD32">
    <cfRule type="expression" dxfId="1" priority="2195">
      <formula>AND(BD$14&gt;=$D32,BD$14&lt;=$F32,$D32&lt;&gt;"",$F32&lt;&gt;"")</formula>
    </cfRule>
    <cfRule type="expression" dxfId="2" priority="2196">
      <formula>AND(BD$14&gt;=$D32,BD$14&lt;=$F32,$G32="Завершено",$D32&lt;&gt;"",$F32&lt;&gt;"")</formula>
    </cfRule>
  </conditionalFormatting>
  <conditionalFormatting sqref="BD33">
    <cfRule type="expression" dxfId="1" priority="2315">
      <formula>AND(BD$14&gt;=$D33,BD$14&lt;=$F33,$D33&lt;&gt;"",$F33&lt;&gt;"")</formula>
    </cfRule>
    <cfRule type="expression" dxfId="2" priority="2316">
      <formula>AND(BD$14&gt;=$D33,BD$14&lt;=$F33,$G33="Завершено",$D33&lt;&gt;"",$F33&lt;&gt;"")</formula>
    </cfRule>
  </conditionalFormatting>
  <conditionalFormatting sqref="BD34">
    <cfRule type="expression" dxfId="1" priority="2435">
      <formula>AND(BD$14&gt;=$D34,BD$14&lt;=$F34,$D34&lt;&gt;"",$F34&lt;&gt;"")</formula>
    </cfRule>
    <cfRule type="expression" dxfId="2" priority="2436">
      <formula>AND(BD$14&gt;=$D34,BD$14&lt;=$F34,$G34="Завершено",$D34&lt;&gt;"",$F34&lt;&gt;"")</formula>
    </cfRule>
  </conditionalFormatting>
  <conditionalFormatting sqref="BD35">
    <cfRule type="expression" dxfId="1" priority="2555">
      <formula>AND(BD$14&gt;=$D35,BD$14&lt;=$F35,$D35&lt;&gt;"",$F35&lt;&gt;"")</formula>
    </cfRule>
    <cfRule type="expression" dxfId="2" priority="2556">
      <formula>AND(BD$14&gt;=$D35,BD$14&lt;=$F35,$G35="Завершено",$D35&lt;&gt;"",$F35&lt;&gt;"")</formula>
    </cfRule>
  </conditionalFormatting>
  <conditionalFormatting sqref="BD36">
    <cfRule type="expression" dxfId="1" priority="2675">
      <formula>AND(BD$14&gt;=$D36,BD$14&lt;=$F36,$D36&lt;&gt;"",$F36&lt;&gt;"")</formula>
    </cfRule>
    <cfRule type="expression" dxfId="2" priority="2676">
      <formula>AND(BD$14&gt;=$D36,BD$14&lt;=$F36,$G36="Завершено",$D36&lt;&gt;"",$F36&lt;&gt;"")</formula>
    </cfRule>
  </conditionalFormatting>
  <conditionalFormatting sqref="BD37">
    <cfRule type="expression" dxfId="1" priority="2795">
      <formula>AND(BD$14&gt;=$D37,BD$14&lt;=$F37,$D37&lt;&gt;"",$F37&lt;&gt;"")</formula>
    </cfRule>
    <cfRule type="expression" dxfId="2" priority="2796">
      <formula>AND(BD$14&gt;=$D37,BD$14&lt;=$F37,$G37="Завершено",$D37&lt;&gt;"",$F37&lt;&gt;"")</formula>
    </cfRule>
  </conditionalFormatting>
  <conditionalFormatting sqref="BD38">
    <cfRule type="expression" dxfId="1" priority="2915">
      <formula>AND(BD$14&gt;=$D38,BD$14&lt;=$F38,$D38&lt;&gt;"",$F38&lt;&gt;"")</formula>
    </cfRule>
    <cfRule type="expression" dxfId="2" priority="2916">
      <formula>AND(BD$14&gt;=$D38,BD$14&lt;=$F38,$G38="Завершено",$D38&lt;&gt;"",$F38&lt;&gt;"")</formula>
    </cfRule>
  </conditionalFormatting>
  <conditionalFormatting sqref="BD39">
    <cfRule type="expression" dxfId="1" priority="3035">
      <formula>AND(BD$14&gt;=$D39,BD$14&lt;=$F39,$D39&lt;&gt;"",$F39&lt;&gt;"")</formula>
    </cfRule>
    <cfRule type="expression" dxfId="2" priority="3036">
      <formula>AND(BD$14&gt;=$D39,BD$14&lt;=$F39,$G39="Завершено",$D39&lt;&gt;"",$F39&lt;&gt;"")</formula>
    </cfRule>
  </conditionalFormatting>
  <conditionalFormatting sqref="BD40">
    <cfRule type="expression" dxfId="1" priority="3155">
      <formula>AND(BD$14&gt;=$D40,BD$14&lt;=$F40,$D40&lt;&gt;"",$F40&lt;&gt;"")</formula>
    </cfRule>
    <cfRule type="expression" dxfId="2" priority="3156">
      <formula>AND(BD$14&gt;=$D40,BD$14&lt;=$F40,$G40="Завершено",$D40&lt;&gt;"",$F40&lt;&gt;"")</formula>
    </cfRule>
  </conditionalFormatting>
  <conditionalFormatting sqref="BD41">
    <cfRule type="expression" dxfId="1" priority="3275">
      <formula>AND(BD$14&gt;=$D41,BD$14&lt;=$F41,$D41&lt;&gt;"",$F41&lt;&gt;"")</formula>
    </cfRule>
    <cfRule type="expression" dxfId="2" priority="3276">
      <formula>AND(BD$14&gt;=$D41,BD$14&lt;=$F41,$G41="Завершено",$D41&lt;&gt;"",$F41&lt;&gt;"")</formula>
    </cfRule>
  </conditionalFormatting>
  <conditionalFormatting sqref="BD42">
    <cfRule type="expression" dxfId="1" priority="3395">
      <formula>AND(BD$14&gt;=$D42,BD$14&lt;=$F42,$D42&lt;&gt;"",$F42&lt;&gt;"")</formula>
    </cfRule>
    <cfRule type="expression" dxfId="2" priority="3396">
      <formula>AND(BD$14&gt;=$D42,BD$14&lt;=$F42,$G42="Завершено",$D42&lt;&gt;"",$F42&lt;&gt;"")</formula>
    </cfRule>
  </conditionalFormatting>
  <conditionalFormatting sqref="BD43">
    <cfRule type="expression" dxfId="1" priority="3515">
      <formula>AND(BD$14&gt;=$D43,BD$14&lt;=$F43,$D43&lt;&gt;"",$F43&lt;&gt;"")</formula>
    </cfRule>
    <cfRule type="expression" dxfId="2" priority="3516">
      <formula>AND(BD$14&gt;=$D43,BD$14&lt;=$F43,$G43="Завершено",$D43&lt;&gt;"",$F43&lt;&gt;"")</formula>
    </cfRule>
  </conditionalFormatting>
  <conditionalFormatting sqref="BD44">
    <cfRule type="expression" dxfId="1" priority="3635">
      <formula>AND(BD$14&gt;=$D44,BD$14&lt;=$F44,$D44&lt;&gt;"",$F44&lt;&gt;"")</formula>
    </cfRule>
    <cfRule type="expression" dxfId="2" priority="3636">
      <formula>AND(BD$14&gt;=$D44,BD$14&lt;=$F44,$G44="Завершено",$D44&lt;&gt;"",$F44&lt;&gt;"")</formula>
    </cfRule>
  </conditionalFormatting>
  <conditionalFormatting sqref="BE14:BE15">
    <cfRule type="expression" dxfId="0" priority="49">
      <formula>AND(BE$14&lt;&gt;"",WEEKDAY(BE$14,2)&gt;5)</formula>
    </cfRule>
  </conditionalFormatting>
  <conditionalFormatting sqref="BE15">
    <cfRule type="expression" dxfId="1" priority="157">
      <formula>AND(BE$14&gt;=$D15,BE$14&lt;=$F15,$D15&lt;&gt;"",$F15&lt;&gt;"")</formula>
    </cfRule>
    <cfRule type="expression" dxfId="2" priority="158">
      <formula>AND(BE$14&gt;=$D15,BE$14&lt;=$F15,$G15="Завершено",$D15&lt;&gt;"",$F15&lt;&gt;"")</formula>
    </cfRule>
  </conditionalFormatting>
  <conditionalFormatting sqref="BE16">
    <cfRule type="expression" dxfId="1" priority="277">
      <formula>AND(BE$14&gt;=$D16,BE$14&lt;=$F16,$D16&lt;&gt;"",$F16&lt;&gt;"")</formula>
    </cfRule>
    <cfRule type="expression" dxfId="2" priority="278">
      <formula>AND(BE$14&gt;=$D16,BE$14&lt;=$F16,$G16="Завершено",$D16&lt;&gt;"",$F16&lt;&gt;"")</formula>
    </cfRule>
  </conditionalFormatting>
  <conditionalFormatting sqref="BE17">
    <cfRule type="expression" dxfId="1" priority="397">
      <formula>AND(BE$14&gt;=$D17,BE$14&lt;=$F17,$D17&lt;&gt;"",$F17&lt;&gt;"")</formula>
    </cfRule>
    <cfRule type="expression" dxfId="2" priority="398">
      <formula>AND(BE$14&gt;=$D17,BE$14&lt;=$F17,$G17="Завершено",$D17&lt;&gt;"",$F17&lt;&gt;"")</formula>
    </cfRule>
  </conditionalFormatting>
  <conditionalFormatting sqref="BE18">
    <cfRule type="expression" dxfId="1" priority="517">
      <formula>AND(BE$14&gt;=$D18,BE$14&lt;=$F18,$D18&lt;&gt;"",$F18&lt;&gt;"")</formula>
    </cfRule>
    <cfRule type="expression" dxfId="2" priority="518">
      <formula>AND(BE$14&gt;=$D18,BE$14&lt;=$F18,$G18="Завершено",$D18&lt;&gt;"",$F18&lt;&gt;"")</formula>
    </cfRule>
  </conditionalFormatting>
  <conditionalFormatting sqref="BE19">
    <cfRule type="expression" dxfId="1" priority="637">
      <formula>AND(BE$14&gt;=$D19,BE$14&lt;=$F19,$D19&lt;&gt;"",$F19&lt;&gt;"")</formula>
    </cfRule>
    <cfRule type="expression" dxfId="2" priority="638">
      <formula>AND(BE$14&gt;=$D19,BE$14&lt;=$F19,$G19="Завершено",$D19&lt;&gt;"",$F19&lt;&gt;"")</formula>
    </cfRule>
  </conditionalFormatting>
  <conditionalFormatting sqref="BE20">
    <cfRule type="expression" dxfId="1" priority="757">
      <formula>AND(BE$14&gt;=$D20,BE$14&lt;=$F20,$D20&lt;&gt;"",$F20&lt;&gt;"")</formula>
    </cfRule>
    <cfRule type="expression" dxfId="2" priority="758">
      <formula>AND(BE$14&gt;=$D20,BE$14&lt;=$F20,$G20="Завершено",$D20&lt;&gt;"",$F20&lt;&gt;"")</formula>
    </cfRule>
  </conditionalFormatting>
  <conditionalFormatting sqref="BE21">
    <cfRule type="expression" dxfId="1" priority="877">
      <formula>AND(BE$14&gt;=$D21,BE$14&lt;=$F21,$D21&lt;&gt;"",$F21&lt;&gt;"")</formula>
    </cfRule>
    <cfRule type="expression" dxfId="2" priority="878">
      <formula>AND(BE$14&gt;=$D21,BE$14&lt;=$F21,$G21="Завершено",$D21&lt;&gt;"",$F21&lt;&gt;"")</formula>
    </cfRule>
  </conditionalFormatting>
  <conditionalFormatting sqref="BE22">
    <cfRule type="expression" dxfId="1" priority="997">
      <formula>AND(BE$14&gt;=$D22,BE$14&lt;=$F22,$D22&lt;&gt;"",$F22&lt;&gt;"")</formula>
    </cfRule>
    <cfRule type="expression" dxfId="2" priority="998">
      <formula>AND(BE$14&gt;=$D22,BE$14&lt;=$F22,$G22="Завершено",$D22&lt;&gt;"",$F22&lt;&gt;"")</formula>
    </cfRule>
  </conditionalFormatting>
  <conditionalFormatting sqref="BE23">
    <cfRule type="expression" dxfId="1" priority="1117">
      <formula>AND(BE$14&gt;=$D23,BE$14&lt;=$F23,$D23&lt;&gt;"",$F23&lt;&gt;"")</formula>
    </cfRule>
    <cfRule type="expression" dxfId="2" priority="1118">
      <formula>AND(BE$14&gt;=$D23,BE$14&lt;=$F23,$G23="Завершено",$D23&lt;&gt;"",$F23&lt;&gt;"")</formula>
    </cfRule>
  </conditionalFormatting>
  <conditionalFormatting sqref="BE24">
    <cfRule type="expression" dxfId="1" priority="1237">
      <formula>AND(BE$14&gt;=$D24,BE$14&lt;=$F24,$D24&lt;&gt;"",$F24&lt;&gt;"")</formula>
    </cfRule>
    <cfRule type="expression" dxfId="2" priority="1238">
      <formula>AND(BE$14&gt;=$D24,BE$14&lt;=$F24,$G24="Завершено",$D24&lt;&gt;"",$F24&lt;&gt;"")</formula>
    </cfRule>
  </conditionalFormatting>
  <conditionalFormatting sqref="BE25">
    <cfRule type="expression" dxfId="1" priority="1357">
      <formula>AND(BE$14&gt;=$D25,BE$14&lt;=$F25,$D25&lt;&gt;"",$F25&lt;&gt;"")</formula>
    </cfRule>
    <cfRule type="expression" dxfId="2" priority="1358">
      <formula>AND(BE$14&gt;=$D25,BE$14&lt;=$F25,$G25="Завершено",$D25&lt;&gt;"",$F25&lt;&gt;"")</formula>
    </cfRule>
  </conditionalFormatting>
  <conditionalFormatting sqref="BE26">
    <cfRule type="expression" dxfId="1" priority="1477">
      <formula>AND(BE$14&gt;=$D26,BE$14&lt;=$F26,$D26&lt;&gt;"",$F26&lt;&gt;"")</formula>
    </cfRule>
    <cfRule type="expression" dxfId="2" priority="1478">
      <formula>AND(BE$14&gt;=$D26,BE$14&lt;=$F26,$G26="Завершено",$D26&lt;&gt;"",$F26&lt;&gt;"")</formula>
    </cfRule>
  </conditionalFormatting>
  <conditionalFormatting sqref="BE27">
    <cfRule type="expression" dxfId="1" priority="1597">
      <formula>AND(BE$14&gt;=$D27,BE$14&lt;=$F27,$D27&lt;&gt;"",$F27&lt;&gt;"")</formula>
    </cfRule>
    <cfRule type="expression" dxfId="2" priority="1598">
      <formula>AND(BE$14&gt;=$D27,BE$14&lt;=$F27,$G27="Завершено",$D27&lt;&gt;"",$F27&lt;&gt;"")</formula>
    </cfRule>
  </conditionalFormatting>
  <conditionalFormatting sqref="BE28">
    <cfRule type="expression" dxfId="1" priority="1717">
      <formula>AND(BE$14&gt;=$D28,BE$14&lt;=$F28,$D28&lt;&gt;"",$F28&lt;&gt;"")</formula>
    </cfRule>
    <cfRule type="expression" dxfId="2" priority="1718">
      <formula>AND(BE$14&gt;=$D28,BE$14&lt;=$F28,$G28="Завершено",$D28&lt;&gt;"",$F28&lt;&gt;"")</formula>
    </cfRule>
  </conditionalFormatting>
  <conditionalFormatting sqref="BE29">
    <cfRule type="expression" dxfId="1" priority="1837">
      <formula>AND(BE$14&gt;=$D29,BE$14&lt;=$F29,$D29&lt;&gt;"",$F29&lt;&gt;"")</formula>
    </cfRule>
    <cfRule type="expression" dxfId="2" priority="1838">
      <formula>AND(BE$14&gt;=$D29,BE$14&lt;=$F29,$G29="Завершено",$D29&lt;&gt;"",$F29&lt;&gt;"")</formula>
    </cfRule>
  </conditionalFormatting>
  <conditionalFormatting sqref="BE30">
    <cfRule type="expression" dxfId="1" priority="1957">
      <formula>AND(BE$14&gt;=$D30,BE$14&lt;=$F30,$D30&lt;&gt;"",$F30&lt;&gt;"")</formula>
    </cfRule>
    <cfRule type="expression" dxfId="2" priority="1958">
      <formula>AND(BE$14&gt;=$D30,BE$14&lt;=$F30,$G30="Завершено",$D30&lt;&gt;"",$F30&lt;&gt;"")</formula>
    </cfRule>
  </conditionalFormatting>
  <conditionalFormatting sqref="BE31">
    <cfRule type="expression" dxfId="1" priority="2077">
      <formula>AND(BE$14&gt;=$D31,BE$14&lt;=$F31,$D31&lt;&gt;"",$F31&lt;&gt;"")</formula>
    </cfRule>
    <cfRule type="expression" dxfId="2" priority="2078">
      <formula>AND(BE$14&gt;=$D31,BE$14&lt;=$F31,$G31="Завершено",$D31&lt;&gt;"",$F31&lt;&gt;"")</formula>
    </cfRule>
  </conditionalFormatting>
  <conditionalFormatting sqref="BE32">
    <cfRule type="expression" dxfId="1" priority="2197">
      <formula>AND(BE$14&gt;=$D32,BE$14&lt;=$F32,$D32&lt;&gt;"",$F32&lt;&gt;"")</formula>
    </cfRule>
    <cfRule type="expression" dxfId="2" priority="2198">
      <formula>AND(BE$14&gt;=$D32,BE$14&lt;=$F32,$G32="Завершено",$D32&lt;&gt;"",$F32&lt;&gt;"")</formula>
    </cfRule>
  </conditionalFormatting>
  <conditionalFormatting sqref="BE33">
    <cfRule type="expression" dxfId="1" priority="2317">
      <formula>AND(BE$14&gt;=$D33,BE$14&lt;=$F33,$D33&lt;&gt;"",$F33&lt;&gt;"")</formula>
    </cfRule>
    <cfRule type="expression" dxfId="2" priority="2318">
      <formula>AND(BE$14&gt;=$D33,BE$14&lt;=$F33,$G33="Завершено",$D33&lt;&gt;"",$F33&lt;&gt;"")</formula>
    </cfRule>
  </conditionalFormatting>
  <conditionalFormatting sqref="BE34">
    <cfRule type="expression" dxfId="1" priority="2437">
      <formula>AND(BE$14&gt;=$D34,BE$14&lt;=$F34,$D34&lt;&gt;"",$F34&lt;&gt;"")</formula>
    </cfRule>
    <cfRule type="expression" dxfId="2" priority="2438">
      <formula>AND(BE$14&gt;=$D34,BE$14&lt;=$F34,$G34="Завершено",$D34&lt;&gt;"",$F34&lt;&gt;"")</formula>
    </cfRule>
  </conditionalFormatting>
  <conditionalFormatting sqref="BE35">
    <cfRule type="expression" dxfId="1" priority="2557">
      <formula>AND(BE$14&gt;=$D35,BE$14&lt;=$F35,$D35&lt;&gt;"",$F35&lt;&gt;"")</formula>
    </cfRule>
    <cfRule type="expression" dxfId="2" priority="2558">
      <formula>AND(BE$14&gt;=$D35,BE$14&lt;=$F35,$G35="Завершено",$D35&lt;&gt;"",$F35&lt;&gt;"")</formula>
    </cfRule>
  </conditionalFormatting>
  <conditionalFormatting sqref="BE36">
    <cfRule type="expression" dxfId="1" priority="2677">
      <formula>AND(BE$14&gt;=$D36,BE$14&lt;=$F36,$D36&lt;&gt;"",$F36&lt;&gt;"")</formula>
    </cfRule>
    <cfRule type="expression" dxfId="2" priority="2678">
      <formula>AND(BE$14&gt;=$D36,BE$14&lt;=$F36,$G36="Завершено",$D36&lt;&gt;"",$F36&lt;&gt;"")</formula>
    </cfRule>
  </conditionalFormatting>
  <conditionalFormatting sqref="BE37">
    <cfRule type="expression" dxfId="1" priority="2797">
      <formula>AND(BE$14&gt;=$D37,BE$14&lt;=$F37,$D37&lt;&gt;"",$F37&lt;&gt;"")</formula>
    </cfRule>
    <cfRule type="expression" dxfId="2" priority="2798">
      <formula>AND(BE$14&gt;=$D37,BE$14&lt;=$F37,$G37="Завершено",$D37&lt;&gt;"",$F37&lt;&gt;"")</formula>
    </cfRule>
  </conditionalFormatting>
  <conditionalFormatting sqref="BE38">
    <cfRule type="expression" dxfId="1" priority="2917">
      <formula>AND(BE$14&gt;=$D38,BE$14&lt;=$F38,$D38&lt;&gt;"",$F38&lt;&gt;"")</formula>
    </cfRule>
    <cfRule type="expression" dxfId="2" priority="2918">
      <formula>AND(BE$14&gt;=$D38,BE$14&lt;=$F38,$G38="Завершено",$D38&lt;&gt;"",$F38&lt;&gt;"")</formula>
    </cfRule>
  </conditionalFormatting>
  <conditionalFormatting sqref="BE39">
    <cfRule type="expression" dxfId="1" priority="3037">
      <formula>AND(BE$14&gt;=$D39,BE$14&lt;=$F39,$D39&lt;&gt;"",$F39&lt;&gt;"")</formula>
    </cfRule>
    <cfRule type="expression" dxfId="2" priority="3038">
      <formula>AND(BE$14&gt;=$D39,BE$14&lt;=$F39,$G39="Завершено",$D39&lt;&gt;"",$F39&lt;&gt;"")</formula>
    </cfRule>
  </conditionalFormatting>
  <conditionalFormatting sqref="BE40">
    <cfRule type="expression" dxfId="1" priority="3157">
      <formula>AND(BE$14&gt;=$D40,BE$14&lt;=$F40,$D40&lt;&gt;"",$F40&lt;&gt;"")</formula>
    </cfRule>
    <cfRule type="expression" dxfId="2" priority="3158">
      <formula>AND(BE$14&gt;=$D40,BE$14&lt;=$F40,$G40="Завершено",$D40&lt;&gt;"",$F40&lt;&gt;"")</formula>
    </cfRule>
  </conditionalFormatting>
  <conditionalFormatting sqref="BE41">
    <cfRule type="expression" dxfId="1" priority="3277">
      <formula>AND(BE$14&gt;=$D41,BE$14&lt;=$F41,$D41&lt;&gt;"",$F41&lt;&gt;"")</formula>
    </cfRule>
    <cfRule type="expression" dxfId="2" priority="3278">
      <formula>AND(BE$14&gt;=$D41,BE$14&lt;=$F41,$G41="Завершено",$D41&lt;&gt;"",$F41&lt;&gt;"")</formula>
    </cfRule>
  </conditionalFormatting>
  <conditionalFormatting sqref="BE42">
    <cfRule type="expression" dxfId="1" priority="3397">
      <formula>AND(BE$14&gt;=$D42,BE$14&lt;=$F42,$D42&lt;&gt;"",$F42&lt;&gt;"")</formula>
    </cfRule>
    <cfRule type="expression" dxfId="2" priority="3398">
      <formula>AND(BE$14&gt;=$D42,BE$14&lt;=$F42,$G42="Завершено",$D42&lt;&gt;"",$F42&lt;&gt;"")</formula>
    </cfRule>
  </conditionalFormatting>
  <conditionalFormatting sqref="BE43">
    <cfRule type="expression" dxfId="1" priority="3517">
      <formula>AND(BE$14&gt;=$D43,BE$14&lt;=$F43,$D43&lt;&gt;"",$F43&lt;&gt;"")</formula>
    </cfRule>
    <cfRule type="expression" dxfId="2" priority="3518">
      <formula>AND(BE$14&gt;=$D43,BE$14&lt;=$F43,$G43="Завершено",$D43&lt;&gt;"",$F43&lt;&gt;"")</formula>
    </cfRule>
  </conditionalFormatting>
  <conditionalFormatting sqref="BE44">
    <cfRule type="expression" dxfId="1" priority="3637">
      <formula>AND(BE$14&gt;=$D44,BE$14&lt;=$F44,$D44&lt;&gt;"",$F44&lt;&gt;"")</formula>
    </cfRule>
    <cfRule type="expression" dxfId="2" priority="3638">
      <formula>AND(BE$14&gt;=$D44,BE$14&lt;=$F44,$G44="Завершено",$D44&lt;&gt;"",$F44&lt;&gt;"")</formula>
    </cfRule>
  </conditionalFormatting>
  <conditionalFormatting sqref="BF14:BF15">
    <cfRule type="expression" dxfId="0" priority="50">
      <formula>AND(BF$14&lt;&gt;"",WEEKDAY(BF$14,2)&gt;5)</formula>
    </cfRule>
  </conditionalFormatting>
  <conditionalFormatting sqref="BF15">
    <cfRule type="expression" dxfId="1" priority="159">
      <formula>AND(BF$14&gt;=$D15,BF$14&lt;=$F15,$D15&lt;&gt;"",$F15&lt;&gt;"")</formula>
    </cfRule>
    <cfRule type="expression" dxfId="2" priority="160">
      <formula>AND(BF$14&gt;=$D15,BF$14&lt;=$F15,$G15="Завершено",$D15&lt;&gt;"",$F15&lt;&gt;"")</formula>
    </cfRule>
  </conditionalFormatting>
  <conditionalFormatting sqref="BF16">
    <cfRule type="expression" dxfId="1" priority="279">
      <formula>AND(BF$14&gt;=$D16,BF$14&lt;=$F16,$D16&lt;&gt;"",$F16&lt;&gt;"")</formula>
    </cfRule>
    <cfRule type="expression" dxfId="2" priority="280">
      <formula>AND(BF$14&gt;=$D16,BF$14&lt;=$F16,$G16="Завершено",$D16&lt;&gt;"",$F16&lt;&gt;"")</formula>
    </cfRule>
  </conditionalFormatting>
  <conditionalFormatting sqref="BF17">
    <cfRule type="expression" dxfId="1" priority="399">
      <formula>AND(BF$14&gt;=$D17,BF$14&lt;=$F17,$D17&lt;&gt;"",$F17&lt;&gt;"")</formula>
    </cfRule>
    <cfRule type="expression" dxfId="2" priority="400">
      <formula>AND(BF$14&gt;=$D17,BF$14&lt;=$F17,$G17="Завершено",$D17&lt;&gt;"",$F17&lt;&gt;"")</formula>
    </cfRule>
  </conditionalFormatting>
  <conditionalFormatting sqref="BF18">
    <cfRule type="expression" dxfId="1" priority="519">
      <formula>AND(BF$14&gt;=$D18,BF$14&lt;=$F18,$D18&lt;&gt;"",$F18&lt;&gt;"")</formula>
    </cfRule>
    <cfRule type="expression" dxfId="2" priority="520">
      <formula>AND(BF$14&gt;=$D18,BF$14&lt;=$F18,$G18="Завершено",$D18&lt;&gt;"",$F18&lt;&gt;"")</formula>
    </cfRule>
  </conditionalFormatting>
  <conditionalFormatting sqref="BF19">
    <cfRule type="expression" dxfId="1" priority="639">
      <formula>AND(BF$14&gt;=$D19,BF$14&lt;=$F19,$D19&lt;&gt;"",$F19&lt;&gt;"")</formula>
    </cfRule>
    <cfRule type="expression" dxfId="2" priority="640">
      <formula>AND(BF$14&gt;=$D19,BF$14&lt;=$F19,$G19="Завершено",$D19&lt;&gt;"",$F19&lt;&gt;"")</formula>
    </cfRule>
  </conditionalFormatting>
  <conditionalFormatting sqref="BF20">
    <cfRule type="expression" dxfId="1" priority="759">
      <formula>AND(BF$14&gt;=$D20,BF$14&lt;=$F20,$D20&lt;&gt;"",$F20&lt;&gt;"")</formula>
    </cfRule>
    <cfRule type="expression" dxfId="2" priority="760">
      <formula>AND(BF$14&gt;=$D20,BF$14&lt;=$F20,$G20="Завершено",$D20&lt;&gt;"",$F20&lt;&gt;"")</formula>
    </cfRule>
  </conditionalFormatting>
  <conditionalFormatting sqref="BF21">
    <cfRule type="expression" dxfId="1" priority="879">
      <formula>AND(BF$14&gt;=$D21,BF$14&lt;=$F21,$D21&lt;&gt;"",$F21&lt;&gt;"")</formula>
    </cfRule>
    <cfRule type="expression" dxfId="2" priority="880">
      <formula>AND(BF$14&gt;=$D21,BF$14&lt;=$F21,$G21="Завершено",$D21&lt;&gt;"",$F21&lt;&gt;"")</formula>
    </cfRule>
  </conditionalFormatting>
  <conditionalFormatting sqref="BF22">
    <cfRule type="expression" dxfId="1" priority="999">
      <formula>AND(BF$14&gt;=$D22,BF$14&lt;=$F22,$D22&lt;&gt;"",$F22&lt;&gt;"")</formula>
    </cfRule>
    <cfRule type="expression" dxfId="2" priority="1000">
      <formula>AND(BF$14&gt;=$D22,BF$14&lt;=$F22,$G22="Завершено",$D22&lt;&gt;"",$F22&lt;&gt;"")</formula>
    </cfRule>
  </conditionalFormatting>
  <conditionalFormatting sqref="BF23">
    <cfRule type="expression" dxfId="1" priority="1119">
      <formula>AND(BF$14&gt;=$D23,BF$14&lt;=$F23,$D23&lt;&gt;"",$F23&lt;&gt;"")</formula>
    </cfRule>
    <cfRule type="expression" dxfId="2" priority="1120">
      <formula>AND(BF$14&gt;=$D23,BF$14&lt;=$F23,$G23="Завершено",$D23&lt;&gt;"",$F23&lt;&gt;"")</formula>
    </cfRule>
  </conditionalFormatting>
  <conditionalFormatting sqref="BF24">
    <cfRule type="expression" dxfId="1" priority="1239">
      <formula>AND(BF$14&gt;=$D24,BF$14&lt;=$F24,$D24&lt;&gt;"",$F24&lt;&gt;"")</formula>
    </cfRule>
    <cfRule type="expression" dxfId="2" priority="1240">
      <formula>AND(BF$14&gt;=$D24,BF$14&lt;=$F24,$G24="Завершено",$D24&lt;&gt;"",$F24&lt;&gt;"")</formula>
    </cfRule>
  </conditionalFormatting>
  <conditionalFormatting sqref="BF25">
    <cfRule type="expression" dxfId="1" priority="1359">
      <formula>AND(BF$14&gt;=$D25,BF$14&lt;=$F25,$D25&lt;&gt;"",$F25&lt;&gt;"")</formula>
    </cfRule>
    <cfRule type="expression" dxfId="2" priority="1360">
      <formula>AND(BF$14&gt;=$D25,BF$14&lt;=$F25,$G25="Завершено",$D25&lt;&gt;"",$F25&lt;&gt;"")</formula>
    </cfRule>
  </conditionalFormatting>
  <conditionalFormatting sqref="BF26">
    <cfRule type="expression" dxfId="1" priority="1479">
      <formula>AND(BF$14&gt;=$D26,BF$14&lt;=$F26,$D26&lt;&gt;"",$F26&lt;&gt;"")</formula>
    </cfRule>
    <cfRule type="expression" dxfId="2" priority="1480">
      <formula>AND(BF$14&gt;=$D26,BF$14&lt;=$F26,$G26="Завершено",$D26&lt;&gt;"",$F26&lt;&gt;"")</formula>
    </cfRule>
  </conditionalFormatting>
  <conditionalFormatting sqref="BF27">
    <cfRule type="expression" dxfId="1" priority="1599">
      <formula>AND(BF$14&gt;=$D27,BF$14&lt;=$F27,$D27&lt;&gt;"",$F27&lt;&gt;"")</formula>
    </cfRule>
    <cfRule type="expression" dxfId="2" priority="1600">
      <formula>AND(BF$14&gt;=$D27,BF$14&lt;=$F27,$G27="Завершено",$D27&lt;&gt;"",$F27&lt;&gt;"")</formula>
    </cfRule>
  </conditionalFormatting>
  <conditionalFormatting sqref="BF28">
    <cfRule type="expression" dxfId="1" priority="1719">
      <formula>AND(BF$14&gt;=$D28,BF$14&lt;=$F28,$D28&lt;&gt;"",$F28&lt;&gt;"")</formula>
    </cfRule>
    <cfRule type="expression" dxfId="2" priority="1720">
      <formula>AND(BF$14&gt;=$D28,BF$14&lt;=$F28,$G28="Завершено",$D28&lt;&gt;"",$F28&lt;&gt;"")</formula>
    </cfRule>
  </conditionalFormatting>
  <conditionalFormatting sqref="BF29">
    <cfRule type="expression" dxfId="1" priority="1839">
      <formula>AND(BF$14&gt;=$D29,BF$14&lt;=$F29,$D29&lt;&gt;"",$F29&lt;&gt;"")</formula>
    </cfRule>
    <cfRule type="expression" dxfId="2" priority="1840">
      <formula>AND(BF$14&gt;=$D29,BF$14&lt;=$F29,$G29="Завершено",$D29&lt;&gt;"",$F29&lt;&gt;"")</formula>
    </cfRule>
  </conditionalFormatting>
  <conditionalFormatting sqref="BF30">
    <cfRule type="expression" dxfId="1" priority="1959">
      <formula>AND(BF$14&gt;=$D30,BF$14&lt;=$F30,$D30&lt;&gt;"",$F30&lt;&gt;"")</formula>
    </cfRule>
    <cfRule type="expression" dxfId="2" priority="1960">
      <formula>AND(BF$14&gt;=$D30,BF$14&lt;=$F30,$G30="Завершено",$D30&lt;&gt;"",$F30&lt;&gt;"")</formula>
    </cfRule>
  </conditionalFormatting>
  <conditionalFormatting sqref="BF31">
    <cfRule type="expression" dxfId="1" priority="2079">
      <formula>AND(BF$14&gt;=$D31,BF$14&lt;=$F31,$D31&lt;&gt;"",$F31&lt;&gt;"")</formula>
    </cfRule>
    <cfRule type="expression" dxfId="2" priority="2080">
      <formula>AND(BF$14&gt;=$D31,BF$14&lt;=$F31,$G31="Завершено",$D31&lt;&gt;"",$F31&lt;&gt;"")</formula>
    </cfRule>
  </conditionalFormatting>
  <conditionalFormatting sqref="BF32">
    <cfRule type="expression" dxfId="1" priority="2199">
      <formula>AND(BF$14&gt;=$D32,BF$14&lt;=$F32,$D32&lt;&gt;"",$F32&lt;&gt;"")</formula>
    </cfRule>
    <cfRule type="expression" dxfId="2" priority="2200">
      <formula>AND(BF$14&gt;=$D32,BF$14&lt;=$F32,$G32="Завершено",$D32&lt;&gt;"",$F32&lt;&gt;"")</formula>
    </cfRule>
  </conditionalFormatting>
  <conditionalFormatting sqref="BF33">
    <cfRule type="expression" dxfId="1" priority="2319">
      <formula>AND(BF$14&gt;=$D33,BF$14&lt;=$F33,$D33&lt;&gt;"",$F33&lt;&gt;"")</formula>
    </cfRule>
    <cfRule type="expression" dxfId="2" priority="2320">
      <formula>AND(BF$14&gt;=$D33,BF$14&lt;=$F33,$G33="Завершено",$D33&lt;&gt;"",$F33&lt;&gt;"")</formula>
    </cfRule>
  </conditionalFormatting>
  <conditionalFormatting sqref="BF34">
    <cfRule type="expression" dxfId="1" priority="2439">
      <formula>AND(BF$14&gt;=$D34,BF$14&lt;=$F34,$D34&lt;&gt;"",$F34&lt;&gt;"")</formula>
    </cfRule>
    <cfRule type="expression" dxfId="2" priority="2440">
      <formula>AND(BF$14&gt;=$D34,BF$14&lt;=$F34,$G34="Завершено",$D34&lt;&gt;"",$F34&lt;&gt;"")</formula>
    </cfRule>
  </conditionalFormatting>
  <conditionalFormatting sqref="BF35">
    <cfRule type="expression" dxfId="1" priority="2559">
      <formula>AND(BF$14&gt;=$D35,BF$14&lt;=$F35,$D35&lt;&gt;"",$F35&lt;&gt;"")</formula>
    </cfRule>
    <cfRule type="expression" dxfId="2" priority="2560">
      <formula>AND(BF$14&gt;=$D35,BF$14&lt;=$F35,$G35="Завершено",$D35&lt;&gt;"",$F35&lt;&gt;"")</formula>
    </cfRule>
  </conditionalFormatting>
  <conditionalFormatting sqref="BF36">
    <cfRule type="expression" dxfId="1" priority="2679">
      <formula>AND(BF$14&gt;=$D36,BF$14&lt;=$F36,$D36&lt;&gt;"",$F36&lt;&gt;"")</formula>
    </cfRule>
    <cfRule type="expression" dxfId="2" priority="2680">
      <formula>AND(BF$14&gt;=$D36,BF$14&lt;=$F36,$G36="Завершено",$D36&lt;&gt;"",$F36&lt;&gt;"")</formula>
    </cfRule>
  </conditionalFormatting>
  <conditionalFormatting sqref="BF37">
    <cfRule type="expression" dxfId="1" priority="2799">
      <formula>AND(BF$14&gt;=$D37,BF$14&lt;=$F37,$D37&lt;&gt;"",$F37&lt;&gt;"")</formula>
    </cfRule>
    <cfRule type="expression" dxfId="2" priority="2800">
      <formula>AND(BF$14&gt;=$D37,BF$14&lt;=$F37,$G37="Завершено",$D37&lt;&gt;"",$F37&lt;&gt;"")</formula>
    </cfRule>
  </conditionalFormatting>
  <conditionalFormatting sqref="BF38">
    <cfRule type="expression" dxfId="1" priority="2919">
      <formula>AND(BF$14&gt;=$D38,BF$14&lt;=$F38,$D38&lt;&gt;"",$F38&lt;&gt;"")</formula>
    </cfRule>
    <cfRule type="expression" dxfId="2" priority="2920">
      <formula>AND(BF$14&gt;=$D38,BF$14&lt;=$F38,$G38="Завершено",$D38&lt;&gt;"",$F38&lt;&gt;"")</formula>
    </cfRule>
  </conditionalFormatting>
  <conditionalFormatting sqref="BF39">
    <cfRule type="expression" dxfId="1" priority="3039">
      <formula>AND(BF$14&gt;=$D39,BF$14&lt;=$F39,$D39&lt;&gt;"",$F39&lt;&gt;"")</formula>
    </cfRule>
    <cfRule type="expression" dxfId="2" priority="3040">
      <formula>AND(BF$14&gt;=$D39,BF$14&lt;=$F39,$G39="Завершено",$D39&lt;&gt;"",$F39&lt;&gt;"")</formula>
    </cfRule>
  </conditionalFormatting>
  <conditionalFormatting sqref="BF40">
    <cfRule type="expression" dxfId="1" priority="3159">
      <formula>AND(BF$14&gt;=$D40,BF$14&lt;=$F40,$D40&lt;&gt;"",$F40&lt;&gt;"")</formula>
    </cfRule>
    <cfRule type="expression" dxfId="2" priority="3160">
      <formula>AND(BF$14&gt;=$D40,BF$14&lt;=$F40,$G40="Завершено",$D40&lt;&gt;"",$F40&lt;&gt;"")</formula>
    </cfRule>
  </conditionalFormatting>
  <conditionalFormatting sqref="BF41">
    <cfRule type="expression" dxfId="1" priority="3279">
      <formula>AND(BF$14&gt;=$D41,BF$14&lt;=$F41,$D41&lt;&gt;"",$F41&lt;&gt;"")</formula>
    </cfRule>
    <cfRule type="expression" dxfId="2" priority="3280">
      <formula>AND(BF$14&gt;=$D41,BF$14&lt;=$F41,$G41="Завершено",$D41&lt;&gt;"",$F41&lt;&gt;"")</formula>
    </cfRule>
  </conditionalFormatting>
  <conditionalFormatting sqref="BF42">
    <cfRule type="expression" dxfId="1" priority="3399">
      <formula>AND(BF$14&gt;=$D42,BF$14&lt;=$F42,$D42&lt;&gt;"",$F42&lt;&gt;"")</formula>
    </cfRule>
    <cfRule type="expression" dxfId="2" priority="3400">
      <formula>AND(BF$14&gt;=$D42,BF$14&lt;=$F42,$G42="Завершено",$D42&lt;&gt;"",$F42&lt;&gt;"")</formula>
    </cfRule>
  </conditionalFormatting>
  <conditionalFormatting sqref="BF43">
    <cfRule type="expression" dxfId="1" priority="3519">
      <formula>AND(BF$14&gt;=$D43,BF$14&lt;=$F43,$D43&lt;&gt;"",$F43&lt;&gt;"")</formula>
    </cfRule>
    <cfRule type="expression" dxfId="2" priority="3520">
      <formula>AND(BF$14&gt;=$D43,BF$14&lt;=$F43,$G43="Завершено",$D43&lt;&gt;"",$F43&lt;&gt;"")</formula>
    </cfRule>
  </conditionalFormatting>
  <conditionalFormatting sqref="BF44">
    <cfRule type="expression" dxfId="1" priority="3639">
      <formula>AND(BF$14&gt;=$D44,BF$14&lt;=$F44,$D44&lt;&gt;"",$F44&lt;&gt;"")</formula>
    </cfRule>
    <cfRule type="expression" dxfId="2" priority="3640">
      <formula>AND(BF$14&gt;=$D44,BF$14&lt;=$F44,$G44="Завершено",$D44&lt;&gt;"",$F44&lt;&gt;"")</formula>
    </cfRule>
  </conditionalFormatting>
  <conditionalFormatting sqref="BG14:BG15">
    <cfRule type="expression" dxfId="0" priority="51">
      <formula>AND(BG$14&lt;&gt;"",WEEKDAY(BG$14,2)&gt;5)</formula>
    </cfRule>
  </conditionalFormatting>
  <conditionalFormatting sqref="BG15">
    <cfRule type="expression" dxfId="1" priority="161">
      <formula>AND(BG$14&gt;=$D15,BG$14&lt;=$F15,$D15&lt;&gt;"",$F15&lt;&gt;"")</formula>
    </cfRule>
    <cfRule type="expression" dxfId="2" priority="162">
      <formula>AND(BG$14&gt;=$D15,BG$14&lt;=$F15,$G15="Завершено",$D15&lt;&gt;"",$F15&lt;&gt;"")</formula>
    </cfRule>
  </conditionalFormatting>
  <conditionalFormatting sqref="BG16">
    <cfRule type="expression" dxfId="1" priority="281">
      <formula>AND(BG$14&gt;=$D16,BG$14&lt;=$F16,$D16&lt;&gt;"",$F16&lt;&gt;"")</formula>
    </cfRule>
    <cfRule type="expression" dxfId="2" priority="282">
      <formula>AND(BG$14&gt;=$D16,BG$14&lt;=$F16,$G16="Завершено",$D16&lt;&gt;"",$F16&lt;&gt;"")</formula>
    </cfRule>
  </conditionalFormatting>
  <conditionalFormatting sqref="BG17">
    <cfRule type="expression" dxfId="1" priority="401">
      <formula>AND(BG$14&gt;=$D17,BG$14&lt;=$F17,$D17&lt;&gt;"",$F17&lt;&gt;"")</formula>
    </cfRule>
    <cfRule type="expression" dxfId="2" priority="402">
      <formula>AND(BG$14&gt;=$D17,BG$14&lt;=$F17,$G17="Завершено",$D17&lt;&gt;"",$F17&lt;&gt;"")</formula>
    </cfRule>
  </conditionalFormatting>
  <conditionalFormatting sqref="BG18">
    <cfRule type="expression" dxfId="1" priority="521">
      <formula>AND(BG$14&gt;=$D18,BG$14&lt;=$F18,$D18&lt;&gt;"",$F18&lt;&gt;"")</formula>
    </cfRule>
    <cfRule type="expression" dxfId="2" priority="522">
      <formula>AND(BG$14&gt;=$D18,BG$14&lt;=$F18,$G18="Завершено",$D18&lt;&gt;"",$F18&lt;&gt;"")</formula>
    </cfRule>
  </conditionalFormatting>
  <conditionalFormatting sqref="BG19">
    <cfRule type="expression" dxfId="1" priority="641">
      <formula>AND(BG$14&gt;=$D19,BG$14&lt;=$F19,$D19&lt;&gt;"",$F19&lt;&gt;"")</formula>
    </cfRule>
    <cfRule type="expression" dxfId="2" priority="642">
      <formula>AND(BG$14&gt;=$D19,BG$14&lt;=$F19,$G19="Завершено",$D19&lt;&gt;"",$F19&lt;&gt;"")</formula>
    </cfRule>
  </conditionalFormatting>
  <conditionalFormatting sqref="BG20">
    <cfRule type="expression" dxfId="1" priority="761">
      <formula>AND(BG$14&gt;=$D20,BG$14&lt;=$F20,$D20&lt;&gt;"",$F20&lt;&gt;"")</formula>
    </cfRule>
    <cfRule type="expression" dxfId="2" priority="762">
      <formula>AND(BG$14&gt;=$D20,BG$14&lt;=$F20,$G20="Завершено",$D20&lt;&gt;"",$F20&lt;&gt;"")</formula>
    </cfRule>
  </conditionalFormatting>
  <conditionalFormatting sqref="BG21">
    <cfRule type="expression" dxfId="1" priority="881">
      <formula>AND(BG$14&gt;=$D21,BG$14&lt;=$F21,$D21&lt;&gt;"",$F21&lt;&gt;"")</formula>
    </cfRule>
    <cfRule type="expression" dxfId="2" priority="882">
      <formula>AND(BG$14&gt;=$D21,BG$14&lt;=$F21,$G21="Завершено",$D21&lt;&gt;"",$F21&lt;&gt;"")</formula>
    </cfRule>
  </conditionalFormatting>
  <conditionalFormatting sqref="BG22">
    <cfRule type="expression" dxfId="1" priority="1001">
      <formula>AND(BG$14&gt;=$D22,BG$14&lt;=$F22,$D22&lt;&gt;"",$F22&lt;&gt;"")</formula>
    </cfRule>
    <cfRule type="expression" dxfId="2" priority="1002">
      <formula>AND(BG$14&gt;=$D22,BG$14&lt;=$F22,$G22="Завершено",$D22&lt;&gt;"",$F22&lt;&gt;"")</formula>
    </cfRule>
  </conditionalFormatting>
  <conditionalFormatting sqref="BG23">
    <cfRule type="expression" dxfId="1" priority="1121">
      <formula>AND(BG$14&gt;=$D23,BG$14&lt;=$F23,$D23&lt;&gt;"",$F23&lt;&gt;"")</formula>
    </cfRule>
    <cfRule type="expression" dxfId="2" priority="1122">
      <formula>AND(BG$14&gt;=$D23,BG$14&lt;=$F23,$G23="Завершено",$D23&lt;&gt;"",$F23&lt;&gt;"")</formula>
    </cfRule>
  </conditionalFormatting>
  <conditionalFormatting sqref="BG24">
    <cfRule type="expression" dxfId="1" priority="1241">
      <formula>AND(BG$14&gt;=$D24,BG$14&lt;=$F24,$D24&lt;&gt;"",$F24&lt;&gt;"")</formula>
    </cfRule>
    <cfRule type="expression" dxfId="2" priority="1242">
      <formula>AND(BG$14&gt;=$D24,BG$14&lt;=$F24,$G24="Завершено",$D24&lt;&gt;"",$F24&lt;&gt;"")</formula>
    </cfRule>
  </conditionalFormatting>
  <conditionalFormatting sqref="BG25">
    <cfRule type="expression" dxfId="1" priority="1361">
      <formula>AND(BG$14&gt;=$D25,BG$14&lt;=$F25,$D25&lt;&gt;"",$F25&lt;&gt;"")</formula>
    </cfRule>
    <cfRule type="expression" dxfId="2" priority="1362">
      <formula>AND(BG$14&gt;=$D25,BG$14&lt;=$F25,$G25="Завершено",$D25&lt;&gt;"",$F25&lt;&gt;"")</formula>
    </cfRule>
  </conditionalFormatting>
  <conditionalFormatting sqref="BG26">
    <cfRule type="expression" dxfId="1" priority="1481">
      <formula>AND(BG$14&gt;=$D26,BG$14&lt;=$F26,$D26&lt;&gt;"",$F26&lt;&gt;"")</formula>
    </cfRule>
    <cfRule type="expression" dxfId="2" priority="1482">
      <formula>AND(BG$14&gt;=$D26,BG$14&lt;=$F26,$G26="Завершено",$D26&lt;&gt;"",$F26&lt;&gt;"")</formula>
    </cfRule>
  </conditionalFormatting>
  <conditionalFormatting sqref="BG27">
    <cfRule type="expression" dxfId="1" priority="1601">
      <formula>AND(BG$14&gt;=$D27,BG$14&lt;=$F27,$D27&lt;&gt;"",$F27&lt;&gt;"")</formula>
    </cfRule>
    <cfRule type="expression" dxfId="2" priority="1602">
      <formula>AND(BG$14&gt;=$D27,BG$14&lt;=$F27,$G27="Завершено",$D27&lt;&gt;"",$F27&lt;&gt;"")</formula>
    </cfRule>
  </conditionalFormatting>
  <conditionalFormatting sqref="BG28">
    <cfRule type="expression" dxfId="1" priority="1721">
      <formula>AND(BG$14&gt;=$D28,BG$14&lt;=$F28,$D28&lt;&gt;"",$F28&lt;&gt;"")</formula>
    </cfRule>
    <cfRule type="expression" dxfId="2" priority="1722">
      <formula>AND(BG$14&gt;=$D28,BG$14&lt;=$F28,$G28="Завершено",$D28&lt;&gt;"",$F28&lt;&gt;"")</formula>
    </cfRule>
  </conditionalFormatting>
  <conditionalFormatting sqref="BG29">
    <cfRule type="expression" dxfId="1" priority="1841">
      <formula>AND(BG$14&gt;=$D29,BG$14&lt;=$F29,$D29&lt;&gt;"",$F29&lt;&gt;"")</formula>
    </cfRule>
    <cfRule type="expression" dxfId="2" priority="1842">
      <formula>AND(BG$14&gt;=$D29,BG$14&lt;=$F29,$G29="Завершено",$D29&lt;&gt;"",$F29&lt;&gt;"")</formula>
    </cfRule>
  </conditionalFormatting>
  <conditionalFormatting sqref="BG30">
    <cfRule type="expression" dxfId="1" priority="1961">
      <formula>AND(BG$14&gt;=$D30,BG$14&lt;=$F30,$D30&lt;&gt;"",$F30&lt;&gt;"")</formula>
    </cfRule>
    <cfRule type="expression" dxfId="2" priority="1962">
      <formula>AND(BG$14&gt;=$D30,BG$14&lt;=$F30,$G30="Завершено",$D30&lt;&gt;"",$F30&lt;&gt;"")</formula>
    </cfRule>
  </conditionalFormatting>
  <conditionalFormatting sqref="BG31">
    <cfRule type="expression" dxfId="1" priority="2081">
      <formula>AND(BG$14&gt;=$D31,BG$14&lt;=$F31,$D31&lt;&gt;"",$F31&lt;&gt;"")</formula>
    </cfRule>
    <cfRule type="expression" dxfId="2" priority="2082">
      <formula>AND(BG$14&gt;=$D31,BG$14&lt;=$F31,$G31="Завершено",$D31&lt;&gt;"",$F31&lt;&gt;"")</formula>
    </cfRule>
  </conditionalFormatting>
  <conditionalFormatting sqref="BG32">
    <cfRule type="expression" dxfId="1" priority="2201">
      <formula>AND(BG$14&gt;=$D32,BG$14&lt;=$F32,$D32&lt;&gt;"",$F32&lt;&gt;"")</formula>
    </cfRule>
    <cfRule type="expression" dxfId="2" priority="2202">
      <formula>AND(BG$14&gt;=$D32,BG$14&lt;=$F32,$G32="Завершено",$D32&lt;&gt;"",$F32&lt;&gt;"")</formula>
    </cfRule>
  </conditionalFormatting>
  <conditionalFormatting sqref="BG33">
    <cfRule type="expression" dxfId="1" priority="2321">
      <formula>AND(BG$14&gt;=$D33,BG$14&lt;=$F33,$D33&lt;&gt;"",$F33&lt;&gt;"")</formula>
    </cfRule>
    <cfRule type="expression" dxfId="2" priority="2322">
      <formula>AND(BG$14&gt;=$D33,BG$14&lt;=$F33,$G33="Завершено",$D33&lt;&gt;"",$F33&lt;&gt;"")</formula>
    </cfRule>
  </conditionalFormatting>
  <conditionalFormatting sqref="BG34">
    <cfRule type="expression" dxfId="1" priority="2441">
      <formula>AND(BG$14&gt;=$D34,BG$14&lt;=$F34,$D34&lt;&gt;"",$F34&lt;&gt;"")</formula>
    </cfRule>
    <cfRule type="expression" dxfId="2" priority="2442">
      <formula>AND(BG$14&gt;=$D34,BG$14&lt;=$F34,$G34="Завершено",$D34&lt;&gt;"",$F34&lt;&gt;"")</formula>
    </cfRule>
  </conditionalFormatting>
  <conditionalFormatting sqref="BG35">
    <cfRule type="expression" dxfId="1" priority="2561">
      <formula>AND(BG$14&gt;=$D35,BG$14&lt;=$F35,$D35&lt;&gt;"",$F35&lt;&gt;"")</formula>
    </cfRule>
    <cfRule type="expression" dxfId="2" priority="2562">
      <formula>AND(BG$14&gt;=$D35,BG$14&lt;=$F35,$G35="Завершено",$D35&lt;&gt;"",$F35&lt;&gt;"")</formula>
    </cfRule>
  </conditionalFormatting>
  <conditionalFormatting sqref="BG36">
    <cfRule type="expression" dxfId="1" priority="2681">
      <formula>AND(BG$14&gt;=$D36,BG$14&lt;=$F36,$D36&lt;&gt;"",$F36&lt;&gt;"")</formula>
    </cfRule>
    <cfRule type="expression" dxfId="2" priority="2682">
      <formula>AND(BG$14&gt;=$D36,BG$14&lt;=$F36,$G36="Завершено",$D36&lt;&gt;"",$F36&lt;&gt;"")</formula>
    </cfRule>
  </conditionalFormatting>
  <conditionalFormatting sqref="BG37">
    <cfRule type="expression" dxfId="1" priority="2801">
      <formula>AND(BG$14&gt;=$D37,BG$14&lt;=$F37,$D37&lt;&gt;"",$F37&lt;&gt;"")</formula>
    </cfRule>
    <cfRule type="expression" dxfId="2" priority="2802">
      <formula>AND(BG$14&gt;=$D37,BG$14&lt;=$F37,$G37="Завершено",$D37&lt;&gt;"",$F37&lt;&gt;"")</formula>
    </cfRule>
  </conditionalFormatting>
  <conditionalFormatting sqref="BG38">
    <cfRule type="expression" dxfId="1" priority="2921">
      <formula>AND(BG$14&gt;=$D38,BG$14&lt;=$F38,$D38&lt;&gt;"",$F38&lt;&gt;"")</formula>
    </cfRule>
    <cfRule type="expression" dxfId="2" priority="2922">
      <formula>AND(BG$14&gt;=$D38,BG$14&lt;=$F38,$G38="Завершено",$D38&lt;&gt;"",$F38&lt;&gt;"")</formula>
    </cfRule>
  </conditionalFormatting>
  <conditionalFormatting sqref="BG39">
    <cfRule type="expression" dxfId="1" priority="3041">
      <formula>AND(BG$14&gt;=$D39,BG$14&lt;=$F39,$D39&lt;&gt;"",$F39&lt;&gt;"")</formula>
    </cfRule>
    <cfRule type="expression" dxfId="2" priority="3042">
      <formula>AND(BG$14&gt;=$D39,BG$14&lt;=$F39,$G39="Завершено",$D39&lt;&gt;"",$F39&lt;&gt;"")</formula>
    </cfRule>
  </conditionalFormatting>
  <conditionalFormatting sqref="BG40">
    <cfRule type="expression" dxfId="1" priority="3161">
      <formula>AND(BG$14&gt;=$D40,BG$14&lt;=$F40,$D40&lt;&gt;"",$F40&lt;&gt;"")</formula>
    </cfRule>
    <cfRule type="expression" dxfId="2" priority="3162">
      <formula>AND(BG$14&gt;=$D40,BG$14&lt;=$F40,$G40="Завершено",$D40&lt;&gt;"",$F40&lt;&gt;"")</formula>
    </cfRule>
  </conditionalFormatting>
  <conditionalFormatting sqref="BG41">
    <cfRule type="expression" dxfId="1" priority="3281">
      <formula>AND(BG$14&gt;=$D41,BG$14&lt;=$F41,$D41&lt;&gt;"",$F41&lt;&gt;"")</formula>
    </cfRule>
    <cfRule type="expression" dxfId="2" priority="3282">
      <formula>AND(BG$14&gt;=$D41,BG$14&lt;=$F41,$G41="Завершено",$D41&lt;&gt;"",$F41&lt;&gt;"")</formula>
    </cfRule>
  </conditionalFormatting>
  <conditionalFormatting sqref="BG42">
    <cfRule type="expression" dxfId="1" priority="3401">
      <formula>AND(BG$14&gt;=$D42,BG$14&lt;=$F42,$D42&lt;&gt;"",$F42&lt;&gt;"")</formula>
    </cfRule>
    <cfRule type="expression" dxfId="2" priority="3402">
      <formula>AND(BG$14&gt;=$D42,BG$14&lt;=$F42,$G42="Завершено",$D42&lt;&gt;"",$F42&lt;&gt;"")</formula>
    </cfRule>
  </conditionalFormatting>
  <conditionalFormatting sqref="BG43">
    <cfRule type="expression" dxfId="1" priority="3521">
      <formula>AND(BG$14&gt;=$D43,BG$14&lt;=$F43,$D43&lt;&gt;"",$F43&lt;&gt;"")</formula>
    </cfRule>
    <cfRule type="expression" dxfId="2" priority="3522">
      <formula>AND(BG$14&gt;=$D43,BG$14&lt;=$F43,$G43="Завершено",$D43&lt;&gt;"",$F43&lt;&gt;"")</formula>
    </cfRule>
  </conditionalFormatting>
  <conditionalFormatting sqref="BG44">
    <cfRule type="expression" dxfId="1" priority="3641">
      <formula>AND(BG$14&gt;=$D44,BG$14&lt;=$F44,$D44&lt;&gt;"",$F44&lt;&gt;"")</formula>
    </cfRule>
    <cfRule type="expression" dxfId="2" priority="3642">
      <formula>AND(BG$14&gt;=$D44,BG$14&lt;=$F44,$G44="Завершено",$D44&lt;&gt;"",$F44&lt;&gt;"")</formula>
    </cfRule>
  </conditionalFormatting>
  <conditionalFormatting sqref="BH14:BH15">
    <cfRule type="expression" dxfId="0" priority="52">
      <formula>AND(BH$14&lt;&gt;"",WEEKDAY(BH$14,2)&gt;5)</formula>
    </cfRule>
  </conditionalFormatting>
  <conditionalFormatting sqref="BH15">
    <cfRule type="expression" dxfId="1" priority="163">
      <formula>AND(BH$14&gt;=$D15,BH$14&lt;=$F15,$D15&lt;&gt;"",$F15&lt;&gt;"")</formula>
    </cfRule>
    <cfRule type="expression" dxfId="2" priority="164">
      <formula>AND(BH$14&gt;=$D15,BH$14&lt;=$F15,$G15="Завершено",$D15&lt;&gt;"",$F15&lt;&gt;"")</formula>
    </cfRule>
  </conditionalFormatting>
  <conditionalFormatting sqref="BH16">
    <cfRule type="expression" dxfId="1" priority="283">
      <formula>AND(BH$14&gt;=$D16,BH$14&lt;=$F16,$D16&lt;&gt;"",$F16&lt;&gt;"")</formula>
    </cfRule>
    <cfRule type="expression" dxfId="2" priority="284">
      <formula>AND(BH$14&gt;=$D16,BH$14&lt;=$F16,$G16="Завершено",$D16&lt;&gt;"",$F16&lt;&gt;"")</formula>
    </cfRule>
  </conditionalFormatting>
  <conditionalFormatting sqref="BH17">
    <cfRule type="expression" dxfId="1" priority="403">
      <formula>AND(BH$14&gt;=$D17,BH$14&lt;=$F17,$D17&lt;&gt;"",$F17&lt;&gt;"")</formula>
    </cfRule>
    <cfRule type="expression" dxfId="2" priority="404">
      <formula>AND(BH$14&gt;=$D17,BH$14&lt;=$F17,$G17="Завершено",$D17&lt;&gt;"",$F17&lt;&gt;"")</formula>
    </cfRule>
  </conditionalFormatting>
  <conditionalFormatting sqref="BH18">
    <cfRule type="expression" dxfId="1" priority="523">
      <formula>AND(BH$14&gt;=$D18,BH$14&lt;=$F18,$D18&lt;&gt;"",$F18&lt;&gt;"")</formula>
    </cfRule>
    <cfRule type="expression" dxfId="2" priority="524">
      <formula>AND(BH$14&gt;=$D18,BH$14&lt;=$F18,$G18="Завершено",$D18&lt;&gt;"",$F18&lt;&gt;"")</formula>
    </cfRule>
  </conditionalFormatting>
  <conditionalFormatting sqref="BH19">
    <cfRule type="expression" dxfId="1" priority="643">
      <formula>AND(BH$14&gt;=$D19,BH$14&lt;=$F19,$D19&lt;&gt;"",$F19&lt;&gt;"")</formula>
    </cfRule>
    <cfRule type="expression" dxfId="2" priority="644">
      <formula>AND(BH$14&gt;=$D19,BH$14&lt;=$F19,$G19="Завершено",$D19&lt;&gt;"",$F19&lt;&gt;"")</formula>
    </cfRule>
  </conditionalFormatting>
  <conditionalFormatting sqref="BH20">
    <cfRule type="expression" dxfId="1" priority="763">
      <formula>AND(BH$14&gt;=$D20,BH$14&lt;=$F20,$D20&lt;&gt;"",$F20&lt;&gt;"")</formula>
    </cfRule>
    <cfRule type="expression" dxfId="2" priority="764">
      <formula>AND(BH$14&gt;=$D20,BH$14&lt;=$F20,$G20="Завершено",$D20&lt;&gt;"",$F20&lt;&gt;"")</formula>
    </cfRule>
  </conditionalFormatting>
  <conditionalFormatting sqref="BH21">
    <cfRule type="expression" dxfId="1" priority="883">
      <formula>AND(BH$14&gt;=$D21,BH$14&lt;=$F21,$D21&lt;&gt;"",$F21&lt;&gt;"")</formula>
    </cfRule>
    <cfRule type="expression" dxfId="2" priority="884">
      <formula>AND(BH$14&gt;=$D21,BH$14&lt;=$F21,$G21="Завершено",$D21&lt;&gt;"",$F21&lt;&gt;"")</formula>
    </cfRule>
  </conditionalFormatting>
  <conditionalFormatting sqref="BH22">
    <cfRule type="expression" dxfId="1" priority="1003">
      <formula>AND(BH$14&gt;=$D22,BH$14&lt;=$F22,$D22&lt;&gt;"",$F22&lt;&gt;"")</formula>
    </cfRule>
    <cfRule type="expression" dxfId="2" priority="1004">
      <formula>AND(BH$14&gt;=$D22,BH$14&lt;=$F22,$G22="Завершено",$D22&lt;&gt;"",$F22&lt;&gt;"")</formula>
    </cfRule>
  </conditionalFormatting>
  <conditionalFormatting sqref="BH23">
    <cfRule type="expression" dxfId="1" priority="1123">
      <formula>AND(BH$14&gt;=$D23,BH$14&lt;=$F23,$D23&lt;&gt;"",$F23&lt;&gt;"")</formula>
    </cfRule>
    <cfRule type="expression" dxfId="2" priority="1124">
      <formula>AND(BH$14&gt;=$D23,BH$14&lt;=$F23,$G23="Завершено",$D23&lt;&gt;"",$F23&lt;&gt;"")</formula>
    </cfRule>
  </conditionalFormatting>
  <conditionalFormatting sqref="BH24">
    <cfRule type="expression" dxfId="1" priority="1243">
      <formula>AND(BH$14&gt;=$D24,BH$14&lt;=$F24,$D24&lt;&gt;"",$F24&lt;&gt;"")</formula>
    </cfRule>
    <cfRule type="expression" dxfId="2" priority="1244">
      <formula>AND(BH$14&gt;=$D24,BH$14&lt;=$F24,$G24="Завершено",$D24&lt;&gt;"",$F24&lt;&gt;"")</formula>
    </cfRule>
  </conditionalFormatting>
  <conditionalFormatting sqref="BH25">
    <cfRule type="expression" dxfId="1" priority="1363">
      <formula>AND(BH$14&gt;=$D25,BH$14&lt;=$F25,$D25&lt;&gt;"",$F25&lt;&gt;"")</formula>
    </cfRule>
    <cfRule type="expression" dxfId="2" priority="1364">
      <formula>AND(BH$14&gt;=$D25,BH$14&lt;=$F25,$G25="Завершено",$D25&lt;&gt;"",$F25&lt;&gt;"")</formula>
    </cfRule>
  </conditionalFormatting>
  <conditionalFormatting sqref="BH26">
    <cfRule type="expression" dxfId="1" priority="1483">
      <formula>AND(BH$14&gt;=$D26,BH$14&lt;=$F26,$D26&lt;&gt;"",$F26&lt;&gt;"")</formula>
    </cfRule>
    <cfRule type="expression" dxfId="2" priority="1484">
      <formula>AND(BH$14&gt;=$D26,BH$14&lt;=$F26,$G26="Завершено",$D26&lt;&gt;"",$F26&lt;&gt;"")</formula>
    </cfRule>
  </conditionalFormatting>
  <conditionalFormatting sqref="BH27">
    <cfRule type="expression" dxfId="1" priority="1603">
      <formula>AND(BH$14&gt;=$D27,BH$14&lt;=$F27,$D27&lt;&gt;"",$F27&lt;&gt;"")</formula>
    </cfRule>
    <cfRule type="expression" dxfId="2" priority="1604">
      <formula>AND(BH$14&gt;=$D27,BH$14&lt;=$F27,$G27="Завершено",$D27&lt;&gt;"",$F27&lt;&gt;"")</formula>
    </cfRule>
  </conditionalFormatting>
  <conditionalFormatting sqref="BH28">
    <cfRule type="expression" dxfId="1" priority="1723">
      <formula>AND(BH$14&gt;=$D28,BH$14&lt;=$F28,$D28&lt;&gt;"",$F28&lt;&gt;"")</formula>
    </cfRule>
    <cfRule type="expression" dxfId="2" priority="1724">
      <formula>AND(BH$14&gt;=$D28,BH$14&lt;=$F28,$G28="Завершено",$D28&lt;&gt;"",$F28&lt;&gt;"")</formula>
    </cfRule>
  </conditionalFormatting>
  <conditionalFormatting sqref="BH29">
    <cfRule type="expression" dxfId="1" priority="1843">
      <formula>AND(BH$14&gt;=$D29,BH$14&lt;=$F29,$D29&lt;&gt;"",$F29&lt;&gt;"")</formula>
    </cfRule>
    <cfRule type="expression" dxfId="2" priority="1844">
      <formula>AND(BH$14&gt;=$D29,BH$14&lt;=$F29,$G29="Завершено",$D29&lt;&gt;"",$F29&lt;&gt;"")</formula>
    </cfRule>
  </conditionalFormatting>
  <conditionalFormatting sqref="BH30">
    <cfRule type="expression" dxfId="1" priority="1963">
      <formula>AND(BH$14&gt;=$D30,BH$14&lt;=$F30,$D30&lt;&gt;"",$F30&lt;&gt;"")</formula>
    </cfRule>
    <cfRule type="expression" dxfId="2" priority="1964">
      <formula>AND(BH$14&gt;=$D30,BH$14&lt;=$F30,$G30="Завершено",$D30&lt;&gt;"",$F30&lt;&gt;"")</formula>
    </cfRule>
  </conditionalFormatting>
  <conditionalFormatting sqref="BH31">
    <cfRule type="expression" dxfId="1" priority="2083">
      <formula>AND(BH$14&gt;=$D31,BH$14&lt;=$F31,$D31&lt;&gt;"",$F31&lt;&gt;"")</formula>
    </cfRule>
    <cfRule type="expression" dxfId="2" priority="2084">
      <formula>AND(BH$14&gt;=$D31,BH$14&lt;=$F31,$G31="Завершено",$D31&lt;&gt;"",$F31&lt;&gt;"")</formula>
    </cfRule>
  </conditionalFormatting>
  <conditionalFormatting sqref="BH32">
    <cfRule type="expression" dxfId="1" priority="2203">
      <formula>AND(BH$14&gt;=$D32,BH$14&lt;=$F32,$D32&lt;&gt;"",$F32&lt;&gt;"")</formula>
    </cfRule>
    <cfRule type="expression" dxfId="2" priority="2204">
      <formula>AND(BH$14&gt;=$D32,BH$14&lt;=$F32,$G32="Завершено",$D32&lt;&gt;"",$F32&lt;&gt;"")</formula>
    </cfRule>
  </conditionalFormatting>
  <conditionalFormatting sqref="BH33">
    <cfRule type="expression" dxfId="1" priority="2323">
      <formula>AND(BH$14&gt;=$D33,BH$14&lt;=$F33,$D33&lt;&gt;"",$F33&lt;&gt;"")</formula>
    </cfRule>
    <cfRule type="expression" dxfId="2" priority="2324">
      <formula>AND(BH$14&gt;=$D33,BH$14&lt;=$F33,$G33="Завершено",$D33&lt;&gt;"",$F33&lt;&gt;"")</formula>
    </cfRule>
  </conditionalFormatting>
  <conditionalFormatting sqref="BH34">
    <cfRule type="expression" dxfId="1" priority="2443">
      <formula>AND(BH$14&gt;=$D34,BH$14&lt;=$F34,$D34&lt;&gt;"",$F34&lt;&gt;"")</formula>
    </cfRule>
    <cfRule type="expression" dxfId="2" priority="2444">
      <formula>AND(BH$14&gt;=$D34,BH$14&lt;=$F34,$G34="Завершено",$D34&lt;&gt;"",$F34&lt;&gt;"")</formula>
    </cfRule>
  </conditionalFormatting>
  <conditionalFormatting sqref="BH35">
    <cfRule type="expression" dxfId="1" priority="2563">
      <formula>AND(BH$14&gt;=$D35,BH$14&lt;=$F35,$D35&lt;&gt;"",$F35&lt;&gt;"")</formula>
    </cfRule>
    <cfRule type="expression" dxfId="2" priority="2564">
      <formula>AND(BH$14&gt;=$D35,BH$14&lt;=$F35,$G35="Завершено",$D35&lt;&gt;"",$F35&lt;&gt;"")</formula>
    </cfRule>
  </conditionalFormatting>
  <conditionalFormatting sqref="BH36">
    <cfRule type="expression" dxfId="1" priority="2683">
      <formula>AND(BH$14&gt;=$D36,BH$14&lt;=$F36,$D36&lt;&gt;"",$F36&lt;&gt;"")</formula>
    </cfRule>
    <cfRule type="expression" dxfId="2" priority="2684">
      <formula>AND(BH$14&gt;=$D36,BH$14&lt;=$F36,$G36="Завершено",$D36&lt;&gt;"",$F36&lt;&gt;"")</formula>
    </cfRule>
  </conditionalFormatting>
  <conditionalFormatting sqref="BH37">
    <cfRule type="expression" dxfId="1" priority="2803">
      <formula>AND(BH$14&gt;=$D37,BH$14&lt;=$F37,$D37&lt;&gt;"",$F37&lt;&gt;"")</formula>
    </cfRule>
    <cfRule type="expression" dxfId="2" priority="2804">
      <formula>AND(BH$14&gt;=$D37,BH$14&lt;=$F37,$G37="Завершено",$D37&lt;&gt;"",$F37&lt;&gt;"")</formula>
    </cfRule>
  </conditionalFormatting>
  <conditionalFormatting sqref="BH38">
    <cfRule type="expression" dxfId="1" priority="2923">
      <formula>AND(BH$14&gt;=$D38,BH$14&lt;=$F38,$D38&lt;&gt;"",$F38&lt;&gt;"")</formula>
    </cfRule>
    <cfRule type="expression" dxfId="2" priority="2924">
      <formula>AND(BH$14&gt;=$D38,BH$14&lt;=$F38,$G38="Завершено",$D38&lt;&gt;"",$F38&lt;&gt;"")</formula>
    </cfRule>
  </conditionalFormatting>
  <conditionalFormatting sqref="BH39">
    <cfRule type="expression" dxfId="1" priority="3043">
      <formula>AND(BH$14&gt;=$D39,BH$14&lt;=$F39,$D39&lt;&gt;"",$F39&lt;&gt;"")</formula>
    </cfRule>
    <cfRule type="expression" dxfId="2" priority="3044">
      <formula>AND(BH$14&gt;=$D39,BH$14&lt;=$F39,$G39="Завершено",$D39&lt;&gt;"",$F39&lt;&gt;"")</formula>
    </cfRule>
  </conditionalFormatting>
  <conditionalFormatting sqref="BH40">
    <cfRule type="expression" dxfId="1" priority="3163">
      <formula>AND(BH$14&gt;=$D40,BH$14&lt;=$F40,$D40&lt;&gt;"",$F40&lt;&gt;"")</formula>
    </cfRule>
    <cfRule type="expression" dxfId="2" priority="3164">
      <formula>AND(BH$14&gt;=$D40,BH$14&lt;=$F40,$G40="Завершено",$D40&lt;&gt;"",$F40&lt;&gt;"")</formula>
    </cfRule>
  </conditionalFormatting>
  <conditionalFormatting sqref="BH41">
    <cfRule type="expression" dxfId="1" priority="3283">
      <formula>AND(BH$14&gt;=$D41,BH$14&lt;=$F41,$D41&lt;&gt;"",$F41&lt;&gt;"")</formula>
    </cfRule>
    <cfRule type="expression" dxfId="2" priority="3284">
      <formula>AND(BH$14&gt;=$D41,BH$14&lt;=$F41,$G41="Завершено",$D41&lt;&gt;"",$F41&lt;&gt;"")</formula>
    </cfRule>
  </conditionalFormatting>
  <conditionalFormatting sqref="BH42">
    <cfRule type="expression" dxfId="1" priority="3403">
      <formula>AND(BH$14&gt;=$D42,BH$14&lt;=$F42,$D42&lt;&gt;"",$F42&lt;&gt;"")</formula>
    </cfRule>
    <cfRule type="expression" dxfId="2" priority="3404">
      <formula>AND(BH$14&gt;=$D42,BH$14&lt;=$F42,$G42="Завершено",$D42&lt;&gt;"",$F42&lt;&gt;"")</formula>
    </cfRule>
  </conditionalFormatting>
  <conditionalFormatting sqref="BH43">
    <cfRule type="expression" dxfId="1" priority="3523">
      <formula>AND(BH$14&gt;=$D43,BH$14&lt;=$F43,$D43&lt;&gt;"",$F43&lt;&gt;"")</formula>
    </cfRule>
    <cfRule type="expression" dxfId="2" priority="3524">
      <formula>AND(BH$14&gt;=$D43,BH$14&lt;=$F43,$G43="Завершено",$D43&lt;&gt;"",$F43&lt;&gt;"")</formula>
    </cfRule>
  </conditionalFormatting>
  <conditionalFormatting sqref="BH44">
    <cfRule type="expression" dxfId="1" priority="3643">
      <formula>AND(BH$14&gt;=$D44,BH$14&lt;=$F44,$D44&lt;&gt;"",$F44&lt;&gt;"")</formula>
    </cfRule>
    <cfRule type="expression" dxfId="2" priority="3644">
      <formula>AND(BH$14&gt;=$D44,BH$14&lt;=$F44,$G44="Завершено",$D44&lt;&gt;"",$F44&lt;&gt;"")</formula>
    </cfRule>
  </conditionalFormatting>
  <conditionalFormatting sqref="BI14:BI15">
    <cfRule type="expression" dxfId="0" priority="53">
      <formula>AND(BI$14&lt;&gt;"",WEEKDAY(BI$14,2)&gt;5)</formula>
    </cfRule>
  </conditionalFormatting>
  <conditionalFormatting sqref="BI15">
    <cfRule type="expression" dxfId="1" priority="165">
      <formula>AND(BI$14&gt;=$D15,BI$14&lt;=$F15,$D15&lt;&gt;"",$F15&lt;&gt;"")</formula>
    </cfRule>
    <cfRule type="expression" dxfId="2" priority="166">
      <formula>AND(BI$14&gt;=$D15,BI$14&lt;=$F15,$G15="Завершено",$D15&lt;&gt;"",$F15&lt;&gt;"")</formula>
    </cfRule>
  </conditionalFormatting>
  <conditionalFormatting sqref="BI16">
    <cfRule type="expression" dxfId="1" priority="285">
      <formula>AND(BI$14&gt;=$D16,BI$14&lt;=$F16,$D16&lt;&gt;"",$F16&lt;&gt;"")</formula>
    </cfRule>
    <cfRule type="expression" dxfId="2" priority="286">
      <formula>AND(BI$14&gt;=$D16,BI$14&lt;=$F16,$G16="Завершено",$D16&lt;&gt;"",$F16&lt;&gt;"")</formula>
    </cfRule>
  </conditionalFormatting>
  <conditionalFormatting sqref="BI17">
    <cfRule type="expression" dxfId="1" priority="405">
      <formula>AND(BI$14&gt;=$D17,BI$14&lt;=$F17,$D17&lt;&gt;"",$F17&lt;&gt;"")</formula>
    </cfRule>
    <cfRule type="expression" dxfId="2" priority="406">
      <formula>AND(BI$14&gt;=$D17,BI$14&lt;=$F17,$G17="Завершено",$D17&lt;&gt;"",$F17&lt;&gt;"")</formula>
    </cfRule>
  </conditionalFormatting>
  <conditionalFormatting sqref="BI18">
    <cfRule type="expression" dxfId="1" priority="525">
      <formula>AND(BI$14&gt;=$D18,BI$14&lt;=$F18,$D18&lt;&gt;"",$F18&lt;&gt;"")</formula>
    </cfRule>
    <cfRule type="expression" dxfId="2" priority="526">
      <formula>AND(BI$14&gt;=$D18,BI$14&lt;=$F18,$G18="Завершено",$D18&lt;&gt;"",$F18&lt;&gt;"")</formula>
    </cfRule>
  </conditionalFormatting>
  <conditionalFormatting sqref="BI19">
    <cfRule type="expression" dxfId="1" priority="645">
      <formula>AND(BI$14&gt;=$D19,BI$14&lt;=$F19,$D19&lt;&gt;"",$F19&lt;&gt;"")</formula>
    </cfRule>
    <cfRule type="expression" dxfId="2" priority="646">
      <formula>AND(BI$14&gt;=$D19,BI$14&lt;=$F19,$G19="Завершено",$D19&lt;&gt;"",$F19&lt;&gt;"")</formula>
    </cfRule>
  </conditionalFormatting>
  <conditionalFormatting sqref="BI20">
    <cfRule type="expression" dxfId="1" priority="765">
      <formula>AND(BI$14&gt;=$D20,BI$14&lt;=$F20,$D20&lt;&gt;"",$F20&lt;&gt;"")</formula>
    </cfRule>
    <cfRule type="expression" dxfId="2" priority="766">
      <formula>AND(BI$14&gt;=$D20,BI$14&lt;=$F20,$G20="Завершено",$D20&lt;&gt;"",$F20&lt;&gt;"")</formula>
    </cfRule>
  </conditionalFormatting>
  <conditionalFormatting sqref="BI21">
    <cfRule type="expression" dxfId="1" priority="885">
      <formula>AND(BI$14&gt;=$D21,BI$14&lt;=$F21,$D21&lt;&gt;"",$F21&lt;&gt;"")</formula>
    </cfRule>
    <cfRule type="expression" dxfId="2" priority="886">
      <formula>AND(BI$14&gt;=$D21,BI$14&lt;=$F21,$G21="Завершено",$D21&lt;&gt;"",$F21&lt;&gt;"")</formula>
    </cfRule>
  </conditionalFormatting>
  <conditionalFormatting sqref="BI22">
    <cfRule type="expression" dxfId="1" priority="1005">
      <formula>AND(BI$14&gt;=$D22,BI$14&lt;=$F22,$D22&lt;&gt;"",$F22&lt;&gt;"")</formula>
    </cfRule>
    <cfRule type="expression" dxfId="2" priority="1006">
      <formula>AND(BI$14&gt;=$D22,BI$14&lt;=$F22,$G22="Завершено",$D22&lt;&gt;"",$F22&lt;&gt;"")</formula>
    </cfRule>
  </conditionalFormatting>
  <conditionalFormatting sqref="BI23">
    <cfRule type="expression" dxfId="1" priority="1125">
      <formula>AND(BI$14&gt;=$D23,BI$14&lt;=$F23,$D23&lt;&gt;"",$F23&lt;&gt;"")</formula>
    </cfRule>
    <cfRule type="expression" dxfId="2" priority="1126">
      <formula>AND(BI$14&gt;=$D23,BI$14&lt;=$F23,$G23="Завершено",$D23&lt;&gt;"",$F23&lt;&gt;"")</formula>
    </cfRule>
  </conditionalFormatting>
  <conditionalFormatting sqref="BI24">
    <cfRule type="expression" dxfId="1" priority="1245">
      <formula>AND(BI$14&gt;=$D24,BI$14&lt;=$F24,$D24&lt;&gt;"",$F24&lt;&gt;"")</formula>
    </cfRule>
    <cfRule type="expression" dxfId="2" priority="1246">
      <formula>AND(BI$14&gt;=$D24,BI$14&lt;=$F24,$G24="Завершено",$D24&lt;&gt;"",$F24&lt;&gt;"")</formula>
    </cfRule>
  </conditionalFormatting>
  <conditionalFormatting sqref="BI25">
    <cfRule type="expression" dxfId="1" priority="1365">
      <formula>AND(BI$14&gt;=$D25,BI$14&lt;=$F25,$D25&lt;&gt;"",$F25&lt;&gt;"")</formula>
    </cfRule>
    <cfRule type="expression" dxfId="2" priority="1366">
      <formula>AND(BI$14&gt;=$D25,BI$14&lt;=$F25,$G25="Завершено",$D25&lt;&gt;"",$F25&lt;&gt;"")</formula>
    </cfRule>
  </conditionalFormatting>
  <conditionalFormatting sqref="BI26">
    <cfRule type="expression" dxfId="1" priority="1485">
      <formula>AND(BI$14&gt;=$D26,BI$14&lt;=$F26,$D26&lt;&gt;"",$F26&lt;&gt;"")</formula>
    </cfRule>
    <cfRule type="expression" dxfId="2" priority="1486">
      <formula>AND(BI$14&gt;=$D26,BI$14&lt;=$F26,$G26="Завершено",$D26&lt;&gt;"",$F26&lt;&gt;"")</formula>
    </cfRule>
  </conditionalFormatting>
  <conditionalFormatting sqref="BI27">
    <cfRule type="expression" dxfId="1" priority="1605">
      <formula>AND(BI$14&gt;=$D27,BI$14&lt;=$F27,$D27&lt;&gt;"",$F27&lt;&gt;"")</formula>
    </cfRule>
    <cfRule type="expression" dxfId="2" priority="1606">
      <formula>AND(BI$14&gt;=$D27,BI$14&lt;=$F27,$G27="Завершено",$D27&lt;&gt;"",$F27&lt;&gt;"")</formula>
    </cfRule>
  </conditionalFormatting>
  <conditionalFormatting sqref="BI28">
    <cfRule type="expression" dxfId="1" priority="1725">
      <formula>AND(BI$14&gt;=$D28,BI$14&lt;=$F28,$D28&lt;&gt;"",$F28&lt;&gt;"")</formula>
    </cfRule>
    <cfRule type="expression" dxfId="2" priority="1726">
      <formula>AND(BI$14&gt;=$D28,BI$14&lt;=$F28,$G28="Завершено",$D28&lt;&gt;"",$F28&lt;&gt;"")</formula>
    </cfRule>
  </conditionalFormatting>
  <conditionalFormatting sqref="BI29">
    <cfRule type="expression" dxfId="1" priority="1845">
      <formula>AND(BI$14&gt;=$D29,BI$14&lt;=$F29,$D29&lt;&gt;"",$F29&lt;&gt;"")</formula>
    </cfRule>
    <cfRule type="expression" dxfId="2" priority="1846">
      <formula>AND(BI$14&gt;=$D29,BI$14&lt;=$F29,$G29="Завершено",$D29&lt;&gt;"",$F29&lt;&gt;"")</formula>
    </cfRule>
  </conditionalFormatting>
  <conditionalFormatting sqref="BI30">
    <cfRule type="expression" dxfId="1" priority="1965">
      <formula>AND(BI$14&gt;=$D30,BI$14&lt;=$F30,$D30&lt;&gt;"",$F30&lt;&gt;"")</formula>
    </cfRule>
    <cfRule type="expression" dxfId="2" priority="1966">
      <formula>AND(BI$14&gt;=$D30,BI$14&lt;=$F30,$G30="Завершено",$D30&lt;&gt;"",$F30&lt;&gt;"")</formula>
    </cfRule>
  </conditionalFormatting>
  <conditionalFormatting sqref="BI31">
    <cfRule type="expression" dxfId="1" priority="2085">
      <formula>AND(BI$14&gt;=$D31,BI$14&lt;=$F31,$D31&lt;&gt;"",$F31&lt;&gt;"")</formula>
    </cfRule>
    <cfRule type="expression" dxfId="2" priority="2086">
      <formula>AND(BI$14&gt;=$D31,BI$14&lt;=$F31,$G31="Завершено",$D31&lt;&gt;"",$F31&lt;&gt;"")</formula>
    </cfRule>
  </conditionalFormatting>
  <conditionalFormatting sqref="BI32">
    <cfRule type="expression" dxfId="1" priority="2205">
      <formula>AND(BI$14&gt;=$D32,BI$14&lt;=$F32,$D32&lt;&gt;"",$F32&lt;&gt;"")</formula>
    </cfRule>
    <cfRule type="expression" dxfId="2" priority="2206">
      <formula>AND(BI$14&gt;=$D32,BI$14&lt;=$F32,$G32="Завершено",$D32&lt;&gt;"",$F32&lt;&gt;"")</formula>
    </cfRule>
  </conditionalFormatting>
  <conditionalFormatting sqref="BI33">
    <cfRule type="expression" dxfId="1" priority="2325">
      <formula>AND(BI$14&gt;=$D33,BI$14&lt;=$F33,$D33&lt;&gt;"",$F33&lt;&gt;"")</formula>
    </cfRule>
    <cfRule type="expression" dxfId="2" priority="2326">
      <formula>AND(BI$14&gt;=$D33,BI$14&lt;=$F33,$G33="Завершено",$D33&lt;&gt;"",$F33&lt;&gt;"")</formula>
    </cfRule>
  </conditionalFormatting>
  <conditionalFormatting sqref="BI34">
    <cfRule type="expression" dxfId="1" priority="2445">
      <formula>AND(BI$14&gt;=$D34,BI$14&lt;=$F34,$D34&lt;&gt;"",$F34&lt;&gt;"")</formula>
    </cfRule>
    <cfRule type="expression" dxfId="2" priority="2446">
      <formula>AND(BI$14&gt;=$D34,BI$14&lt;=$F34,$G34="Завершено",$D34&lt;&gt;"",$F34&lt;&gt;"")</formula>
    </cfRule>
  </conditionalFormatting>
  <conditionalFormatting sqref="BI35">
    <cfRule type="expression" dxfId="1" priority="2565">
      <formula>AND(BI$14&gt;=$D35,BI$14&lt;=$F35,$D35&lt;&gt;"",$F35&lt;&gt;"")</formula>
    </cfRule>
    <cfRule type="expression" dxfId="2" priority="2566">
      <formula>AND(BI$14&gt;=$D35,BI$14&lt;=$F35,$G35="Завершено",$D35&lt;&gt;"",$F35&lt;&gt;"")</formula>
    </cfRule>
  </conditionalFormatting>
  <conditionalFormatting sqref="BI36">
    <cfRule type="expression" dxfId="1" priority="2685">
      <formula>AND(BI$14&gt;=$D36,BI$14&lt;=$F36,$D36&lt;&gt;"",$F36&lt;&gt;"")</formula>
    </cfRule>
    <cfRule type="expression" dxfId="2" priority="2686">
      <formula>AND(BI$14&gt;=$D36,BI$14&lt;=$F36,$G36="Завершено",$D36&lt;&gt;"",$F36&lt;&gt;"")</formula>
    </cfRule>
  </conditionalFormatting>
  <conditionalFormatting sqref="BI37">
    <cfRule type="expression" dxfId="1" priority="2805">
      <formula>AND(BI$14&gt;=$D37,BI$14&lt;=$F37,$D37&lt;&gt;"",$F37&lt;&gt;"")</formula>
    </cfRule>
    <cfRule type="expression" dxfId="2" priority="2806">
      <formula>AND(BI$14&gt;=$D37,BI$14&lt;=$F37,$G37="Завершено",$D37&lt;&gt;"",$F37&lt;&gt;"")</formula>
    </cfRule>
  </conditionalFormatting>
  <conditionalFormatting sqref="BI38">
    <cfRule type="expression" dxfId="1" priority="2925">
      <formula>AND(BI$14&gt;=$D38,BI$14&lt;=$F38,$D38&lt;&gt;"",$F38&lt;&gt;"")</formula>
    </cfRule>
    <cfRule type="expression" dxfId="2" priority="2926">
      <formula>AND(BI$14&gt;=$D38,BI$14&lt;=$F38,$G38="Завершено",$D38&lt;&gt;"",$F38&lt;&gt;"")</formula>
    </cfRule>
  </conditionalFormatting>
  <conditionalFormatting sqref="BI39">
    <cfRule type="expression" dxfId="1" priority="3045">
      <formula>AND(BI$14&gt;=$D39,BI$14&lt;=$F39,$D39&lt;&gt;"",$F39&lt;&gt;"")</formula>
    </cfRule>
    <cfRule type="expression" dxfId="2" priority="3046">
      <formula>AND(BI$14&gt;=$D39,BI$14&lt;=$F39,$G39="Завершено",$D39&lt;&gt;"",$F39&lt;&gt;"")</formula>
    </cfRule>
  </conditionalFormatting>
  <conditionalFormatting sqref="BI40">
    <cfRule type="expression" dxfId="1" priority="3165">
      <formula>AND(BI$14&gt;=$D40,BI$14&lt;=$F40,$D40&lt;&gt;"",$F40&lt;&gt;"")</formula>
    </cfRule>
    <cfRule type="expression" dxfId="2" priority="3166">
      <formula>AND(BI$14&gt;=$D40,BI$14&lt;=$F40,$G40="Завершено",$D40&lt;&gt;"",$F40&lt;&gt;"")</formula>
    </cfRule>
  </conditionalFormatting>
  <conditionalFormatting sqref="BI41">
    <cfRule type="expression" dxfId="1" priority="3285">
      <formula>AND(BI$14&gt;=$D41,BI$14&lt;=$F41,$D41&lt;&gt;"",$F41&lt;&gt;"")</formula>
    </cfRule>
    <cfRule type="expression" dxfId="2" priority="3286">
      <formula>AND(BI$14&gt;=$D41,BI$14&lt;=$F41,$G41="Завершено",$D41&lt;&gt;"",$F41&lt;&gt;"")</formula>
    </cfRule>
  </conditionalFormatting>
  <conditionalFormatting sqref="BI42">
    <cfRule type="expression" dxfId="1" priority="3405">
      <formula>AND(BI$14&gt;=$D42,BI$14&lt;=$F42,$D42&lt;&gt;"",$F42&lt;&gt;"")</formula>
    </cfRule>
    <cfRule type="expression" dxfId="2" priority="3406">
      <formula>AND(BI$14&gt;=$D42,BI$14&lt;=$F42,$G42="Завершено",$D42&lt;&gt;"",$F42&lt;&gt;"")</formula>
    </cfRule>
  </conditionalFormatting>
  <conditionalFormatting sqref="BI43">
    <cfRule type="expression" dxfId="1" priority="3525">
      <formula>AND(BI$14&gt;=$D43,BI$14&lt;=$F43,$D43&lt;&gt;"",$F43&lt;&gt;"")</formula>
    </cfRule>
    <cfRule type="expression" dxfId="2" priority="3526">
      <formula>AND(BI$14&gt;=$D43,BI$14&lt;=$F43,$G43="Завершено",$D43&lt;&gt;"",$F43&lt;&gt;"")</formula>
    </cfRule>
  </conditionalFormatting>
  <conditionalFormatting sqref="BI44">
    <cfRule type="expression" dxfId="1" priority="3645">
      <formula>AND(BI$14&gt;=$D44,BI$14&lt;=$F44,$D44&lt;&gt;"",$F44&lt;&gt;"")</formula>
    </cfRule>
    <cfRule type="expression" dxfId="2" priority="3646">
      <formula>AND(BI$14&gt;=$D44,BI$14&lt;=$F44,$G44="Завершено",$D44&lt;&gt;"",$F44&lt;&gt;"")</formula>
    </cfRule>
  </conditionalFormatting>
  <conditionalFormatting sqref="BJ14:BJ15">
    <cfRule type="expression" dxfId="0" priority="54">
      <formula>AND(BJ$14&lt;&gt;"",WEEKDAY(BJ$14,2)&gt;5)</formula>
    </cfRule>
  </conditionalFormatting>
  <conditionalFormatting sqref="BJ15">
    <cfRule type="expression" dxfId="1" priority="167">
      <formula>AND(BJ$14&gt;=$D15,BJ$14&lt;=$F15,$D15&lt;&gt;"",$F15&lt;&gt;"")</formula>
    </cfRule>
    <cfRule type="expression" dxfId="2" priority="168">
      <formula>AND(BJ$14&gt;=$D15,BJ$14&lt;=$F15,$G15="Завершено",$D15&lt;&gt;"",$F15&lt;&gt;"")</formula>
    </cfRule>
  </conditionalFormatting>
  <conditionalFormatting sqref="BJ16">
    <cfRule type="expression" dxfId="1" priority="287">
      <formula>AND(BJ$14&gt;=$D16,BJ$14&lt;=$F16,$D16&lt;&gt;"",$F16&lt;&gt;"")</formula>
    </cfRule>
    <cfRule type="expression" dxfId="2" priority="288">
      <formula>AND(BJ$14&gt;=$D16,BJ$14&lt;=$F16,$G16="Завершено",$D16&lt;&gt;"",$F16&lt;&gt;"")</formula>
    </cfRule>
  </conditionalFormatting>
  <conditionalFormatting sqref="BJ17">
    <cfRule type="expression" dxfId="1" priority="407">
      <formula>AND(BJ$14&gt;=$D17,BJ$14&lt;=$F17,$D17&lt;&gt;"",$F17&lt;&gt;"")</formula>
    </cfRule>
    <cfRule type="expression" dxfId="2" priority="408">
      <formula>AND(BJ$14&gt;=$D17,BJ$14&lt;=$F17,$G17="Завершено",$D17&lt;&gt;"",$F17&lt;&gt;"")</formula>
    </cfRule>
  </conditionalFormatting>
  <conditionalFormatting sqref="BJ18">
    <cfRule type="expression" dxfId="1" priority="527">
      <formula>AND(BJ$14&gt;=$D18,BJ$14&lt;=$F18,$D18&lt;&gt;"",$F18&lt;&gt;"")</formula>
    </cfRule>
    <cfRule type="expression" dxfId="2" priority="528">
      <formula>AND(BJ$14&gt;=$D18,BJ$14&lt;=$F18,$G18="Завершено",$D18&lt;&gt;"",$F18&lt;&gt;"")</formula>
    </cfRule>
  </conditionalFormatting>
  <conditionalFormatting sqref="BJ19">
    <cfRule type="expression" dxfId="1" priority="647">
      <formula>AND(BJ$14&gt;=$D19,BJ$14&lt;=$F19,$D19&lt;&gt;"",$F19&lt;&gt;"")</formula>
    </cfRule>
    <cfRule type="expression" dxfId="2" priority="648">
      <formula>AND(BJ$14&gt;=$D19,BJ$14&lt;=$F19,$G19="Завершено",$D19&lt;&gt;"",$F19&lt;&gt;"")</formula>
    </cfRule>
  </conditionalFormatting>
  <conditionalFormatting sqref="BJ20">
    <cfRule type="expression" dxfId="1" priority="767">
      <formula>AND(BJ$14&gt;=$D20,BJ$14&lt;=$F20,$D20&lt;&gt;"",$F20&lt;&gt;"")</formula>
    </cfRule>
    <cfRule type="expression" dxfId="2" priority="768">
      <formula>AND(BJ$14&gt;=$D20,BJ$14&lt;=$F20,$G20="Завершено",$D20&lt;&gt;"",$F20&lt;&gt;"")</formula>
    </cfRule>
  </conditionalFormatting>
  <conditionalFormatting sqref="BJ21">
    <cfRule type="expression" dxfId="1" priority="887">
      <formula>AND(BJ$14&gt;=$D21,BJ$14&lt;=$F21,$D21&lt;&gt;"",$F21&lt;&gt;"")</formula>
    </cfRule>
    <cfRule type="expression" dxfId="2" priority="888">
      <formula>AND(BJ$14&gt;=$D21,BJ$14&lt;=$F21,$G21="Завершено",$D21&lt;&gt;"",$F21&lt;&gt;"")</formula>
    </cfRule>
  </conditionalFormatting>
  <conditionalFormatting sqref="BJ22">
    <cfRule type="expression" dxfId="1" priority="1007">
      <formula>AND(BJ$14&gt;=$D22,BJ$14&lt;=$F22,$D22&lt;&gt;"",$F22&lt;&gt;"")</formula>
    </cfRule>
    <cfRule type="expression" dxfId="2" priority="1008">
      <formula>AND(BJ$14&gt;=$D22,BJ$14&lt;=$F22,$G22="Завершено",$D22&lt;&gt;"",$F22&lt;&gt;"")</formula>
    </cfRule>
  </conditionalFormatting>
  <conditionalFormatting sqref="BJ23">
    <cfRule type="expression" dxfId="1" priority="1127">
      <formula>AND(BJ$14&gt;=$D23,BJ$14&lt;=$F23,$D23&lt;&gt;"",$F23&lt;&gt;"")</formula>
    </cfRule>
    <cfRule type="expression" dxfId="2" priority="1128">
      <formula>AND(BJ$14&gt;=$D23,BJ$14&lt;=$F23,$G23="Завершено",$D23&lt;&gt;"",$F23&lt;&gt;"")</formula>
    </cfRule>
  </conditionalFormatting>
  <conditionalFormatting sqref="BJ24">
    <cfRule type="expression" dxfId="1" priority="1247">
      <formula>AND(BJ$14&gt;=$D24,BJ$14&lt;=$F24,$D24&lt;&gt;"",$F24&lt;&gt;"")</formula>
    </cfRule>
    <cfRule type="expression" dxfId="2" priority="1248">
      <formula>AND(BJ$14&gt;=$D24,BJ$14&lt;=$F24,$G24="Завершено",$D24&lt;&gt;"",$F24&lt;&gt;"")</formula>
    </cfRule>
  </conditionalFormatting>
  <conditionalFormatting sqref="BJ25">
    <cfRule type="expression" dxfId="1" priority="1367">
      <formula>AND(BJ$14&gt;=$D25,BJ$14&lt;=$F25,$D25&lt;&gt;"",$F25&lt;&gt;"")</formula>
    </cfRule>
    <cfRule type="expression" dxfId="2" priority="1368">
      <formula>AND(BJ$14&gt;=$D25,BJ$14&lt;=$F25,$G25="Завершено",$D25&lt;&gt;"",$F25&lt;&gt;"")</formula>
    </cfRule>
  </conditionalFormatting>
  <conditionalFormatting sqref="BJ26">
    <cfRule type="expression" dxfId="1" priority="1487">
      <formula>AND(BJ$14&gt;=$D26,BJ$14&lt;=$F26,$D26&lt;&gt;"",$F26&lt;&gt;"")</formula>
    </cfRule>
    <cfRule type="expression" dxfId="2" priority="1488">
      <formula>AND(BJ$14&gt;=$D26,BJ$14&lt;=$F26,$G26="Завершено",$D26&lt;&gt;"",$F26&lt;&gt;"")</formula>
    </cfRule>
  </conditionalFormatting>
  <conditionalFormatting sqref="BJ27">
    <cfRule type="expression" dxfId="1" priority="1607">
      <formula>AND(BJ$14&gt;=$D27,BJ$14&lt;=$F27,$D27&lt;&gt;"",$F27&lt;&gt;"")</formula>
    </cfRule>
    <cfRule type="expression" dxfId="2" priority="1608">
      <formula>AND(BJ$14&gt;=$D27,BJ$14&lt;=$F27,$G27="Завершено",$D27&lt;&gt;"",$F27&lt;&gt;"")</formula>
    </cfRule>
  </conditionalFormatting>
  <conditionalFormatting sqref="BJ28">
    <cfRule type="expression" dxfId="1" priority="1727">
      <formula>AND(BJ$14&gt;=$D28,BJ$14&lt;=$F28,$D28&lt;&gt;"",$F28&lt;&gt;"")</formula>
    </cfRule>
    <cfRule type="expression" dxfId="2" priority="1728">
      <formula>AND(BJ$14&gt;=$D28,BJ$14&lt;=$F28,$G28="Завершено",$D28&lt;&gt;"",$F28&lt;&gt;"")</formula>
    </cfRule>
  </conditionalFormatting>
  <conditionalFormatting sqref="BJ29">
    <cfRule type="expression" dxfId="1" priority="1847">
      <formula>AND(BJ$14&gt;=$D29,BJ$14&lt;=$F29,$D29&lt;&gt;"",$F29&lt;&gt;"")</formula>
    </cfRule>
    <cfRule type="expression" dxfId="2" priority="1848">
      <formula>AND(BJ$14&gt;=$D29,BJ$14&lt;=$F29,$G29="Завершено",$D29&lt;&gt;"",$F29&lt;&gt;"")</formula>
    </cfRule>
  </conditionalFormatting>
  <conditionalFormatting sqref="BJ30">
    <cfRule type="expression" dxfId="1" priority="1967">
      <formula>AND(BJ$14&gt;=$D30,BJ$14&lt;=$F30,$D30&lt;&gt;"",$F30&lt;&gt;"")</formula>
    </cfRule>
    <cfRule type="expression" dxfId="2" priority="1968">
      <formula>AND(BJ$14&gt;=$D30,BJ$14&lt;=$F30,$G30="Завершено",$D30&lt;&gt;"",$F30&lt;&gt;"")</formula>
    </cfRule>
  </conditionalFormatting>
  <conditionalFormatting sqref="BJ31">
    <cfRule type="expression" dxfId="1" priority="2087">
      <formula>AND(BJ$14&gt;=$D31,BJ$14&lt;=$F31,$D31&lt;&gt;"",$F31&lt;&gt;"")</formula>
    </cfRule>
    <cfRule type="expression" dxfId="2" priority="2088">
      <formula>AND(BJ$14&gt;=$D31,BJ$14&lt;=$F31,$G31="Завершено",$D31&lt;&gt;"",$F31&lt;&gt;"")</formula>
    </cfRule>
  </conditionalFormatting>
  <conditionalFormatting sqref="BJ32">
    <cfRule type="expression" dxfId="1" priority="2207">
      <formula>AND(BJ$14&gt;=$D32,BJ$14&lt;=$F32,$D32&lt;&gt;"",$F32&lt;&gt;"")</formula>
    </cfRule>
    <cfRule type="expression" dxfId="2" priority="2208">
      <formula>AND(BJ$14&gt;=$D32,BJ$14&lt;=$F32,$G32="Завершено",$D32&lt;&gt;"",$F32&lt;&gt;"")</formula>
    </cfRule>
  </conditionalFormatting>
  <conditionalFormatting sqref="BJ33">
    <cfRule type="expression" dxfId="1" priority="2327">
      <formula>AND(BJ$14&gt;=$D33,BJ$14&lt;=$F33,$D33&lt;&gt;"",$F33&lt;&gt;"")</formula>
    </cfRule>
    <cfRule type="expression" dxfId="2" priority="2328">
      <formula>AND(BJ$14&gt;=$D33,BJ$14&lt;=$F33,$G33="Завершено",$D33&lt;&gt;"",$F33&lt;&gt;"")</formula>
    </cfRule>
  </conditionalFormatting>
  <conditionalFormatting sqref="BJ34">
    <cfRule type="expression" dxfId="1" priority="2447">
      <formula>AND(BJ$14&gt;=$D34,BJ$14&lt;=$F34,$D34&lt;&gt;"",$F34&lt;&gt;"")</formula>
    </cfRule>
    <cfRule type="expression" dxfId="2" priority="2448">
      <formula>AND(BJ$14&gt;=$D34,BJ$14&lt;=$F34,$G34="Завершено",$D34&lt;&gt;"",$F34&lt;&gt;"")</formula>
    </cfRule>
  </conditionalFormatting>
  <conditionalFormatting sqref="BJ35">
    <cfRule type="expression" dxfId="1" priority="2567">
      <formula>AND(BJ$14&gt;=$D35,BJ$14&lt;=$F35,$D35&lt;&gt;"",$F35&lt;&gt;"")</formula>
    </cfRule>
    <cfRule type="expression" dxfId="2" priority="2568">
      <formula>AND(BJ$14&gt;=$D35,BJ$14&lt;=$F35,$G35="Завершено",$D35&lt;&gt;"",$F35&lt;&gt;"")</formula>
    </cfRule>
  </conditionalFormatting>
  <conditionalFormatting sqref="BJ36">
    <cfRule type="expression" dxfId="1" priority="2687">
      <formula>AND(BJ$14&gt;=$D36,BJ$14&lt;=$F36,$D36&lt;&gt;"",$F36&lt;&gt;"")</formula>
    </cfRule>
    <cfRule type="expression" dxfId="2" priority="2688">
      <formula>AND(BJ$14&gt;=$D36,BJ$14&lt;=$F36,$G36="Завершено",$D36&lt;&gt;"",$F36&lt;&gt;"")</formula>
    </cfRule>
  </conditionalFormatting>
  <conditionalFormatting sqref="BJ37">
    <cfRule type="expression" dxfId="1" priority="2807">
      <formula>AND(BJ$14&gt;=$D37,BJ$14&lt;=$F37,$D37&lt;&gt;"",$F37&lt;&gt;"")</formula>
    </cfRule>
    <cfRule type="expression" dxfId="2" priority="2808">
      <formula>AND(BJ$14&gt;=$D37,BJ$14&lt;=$F37,$G37="Завершено",$D37&lt;&gt;"",$F37&lt;&gt;"")</formula>
    </cfRule>
  </conditionalFormatting>
  <conditionalFormatting sqref="BJ38">
    <cfRule type="expression" dxfId="1" priority="2927">
      <formula>AND(BJ$14&gt;=$D38,BJ$14&lt;=$F38,$D38&lt;&gt;"",$F38&lt;&gt;"")</formula>
    </cfRule>
    <cfRule type="expression" dxfId="2" priority="2928">
      <formula>AND(BJ$14&gt;=$D38,BJ$14&lt;=$F38,$G38="Завершено",$D38&lt;&gt;"",$F38&lt;&gt;"")</formula>
    </cfRule>
  </conditionalFormatting>
  <conditionalFormatting sqref="BJ39">
    <cfRule type="expression" dxfId="1" priority="3047">
      <formula>AND(BJ$14&gt;=$D39,BJ$14&lt;=$F39,$D39&lt;&gt;"",$F39&lt;&gt;"")</formula>
    </cfRule>
    <cfRule type="expression" dxfId="2" priority="3048">
      <formula>AND(BJ$14&gt;=$D39,BJ$14&lt;=$F39,$G39="Завершено",$D39&lt;&gt;"",$F39&lt;&gt;"")</formula>
    </cfRule>
  </conditionalFormatting>
  <conditionalFormatting sqref="BJ40">
    <cfRule type="expression" dxfId="1" priority="3167">
      <formula>AND(BJ$14&gt;=$D40,BJ$14&lt;=$F40,$D40&lt;&gt;"",$F40&lt;&gt;"")</formula>
    </cfRule>
    <cfRule type="expression" dxfId="2" priority="3168">
      <formula>AND(BJ$14&gt;=$D40,BJ$14&lt;=$F40,$G40="Завершено",$D40&lt;&gt;"",$F40&lt;&gt;"")</formula>
    </cfRule>
  </conditionalFormatting>
  <conditionalFormatting sqref="BJ41">
    <cfRule type="expression" dxfId="1" priority="3287">
      <formula>AND(BJ$14&gt;=$D41,BJ$14&lt;=$F41,$D41&lt;&gt;"",$F41&lt;&gt;"")</formula>
    </cfRule>
    <cfRule type="expression" dxfId="2" priority="3288">
      <formula>AND(BJ$14&gt;=$D41,BJ$14&lt;=$F41,$G41="Завершено",$D41&lt;&gt;"",$F41&lt;&gt;"")</formula>
    </cfRule>
  </conditionalFormatting>
  <conditionalFormatting sqref="BJ42">
    <cfRule type="expression" dxfId="1" priority="3407">
      <formula>AND(BJ$14&gt;=$D42,BJ$14&lt;=$F42,$D42&lt;&gt;"",$F42&lt;&gt;"")</formula>
    </cfRule>
    <cfRule type="expression" dxfId="2" priority="3408">
      <formula>AND(BJ$14&gt;=$D42,BJ$14&lt;=$F42,$G42="Завершено",$D42&lt;&gt;"",$F42&lt;&gt;"")</formula>
    </cfRule>
  </conditionalFormatting>
  <conditionalFormatting sqref="BJ43">
    <cfRule type="expression" dxfId="1" priority="3527">
      <formula>AND(BJ$14&gt;=$D43,BJ$14&lt;=$F43,$D43&lt;&gt;"",$F43&lt;&gt;"")</formula>
    </cfRule>
    <cfRule type="expression" dxfId="2" priority="3528">
      <formula>AND(BJ$14&gt;=$D43,BJ$14&lt;=$F43,$G43="Завершено",$D43&lt;&gt;"",$F43&lt;&gt;"")</formula>
    </cfRule>
  </conditionalFormatting>
  <conditionalFormatting sqref="BJ44">
    <cfRule type="expression" dxfId="1" priority="3647">
      <formula>AND(BJ$14&gt;=$D44,BJ$14&lt;=$F44,$D44&lt;&gt;"",$F44&lt;&gt;"")</formula>
    </cfRule>
    <cfRule type="expression" dxfId="2" priority="3648">
      <formula>AND(BJ$14&gt;=$D44,BJ$14&lt;=$F44,$G44="Завершено",$D44&lt;&gt;"",$F44&lt;&gt;"")</formula>
    </cfRule>
  </conditionalFormatting>
  <conditionalFormatting sqref="BK14:BK15">
    <cfRule type="expression" dxfId="0" priority="55">
      <formula>AND(BK$14&lt;&gt;"",WEEKDAY(BK$14,2)&gt;5)</formula>
    </cfRule>
  </conditionalFormatting>
  <conditionalFormatting sqref="BK15">
    <cfRule type="expression" dxfId="1" priority="169">
      <formula>AND(BK$14&gt;=$D15,BK$14&lt;=$F15,$D15&lt;&gt;"",$F15&lt;&gt;"")</formula>
    </cfRule>
    <cfRule type="expression" dxfId="2" priority="170">
      <formula>AND(BK$14&gt;=$D15,BK$14&lt;=$F15,$G15="Завершено",$D15&lt;&gt;"",$F15&lt;&gt;"")</formula>
    </cfRule>
  </conditionalFormatting>
  <conditionalFormatting sqref="BK16">
    <cfRule type="expression" dxfId="1" priority="289">
      <formula>AND(BK$14&gt;=$D16,BK$14&lt;=$F16,$D16&lt;&gt;"",$F16&lt;&gt;"")</formula>
    </cfRule>
    <cfRule type="expression" dxfId="2" priority="290">
      <formula>AND(BK$14&gt;=$D16,BK$14&lt;=$F16,$G16="Завершено",$D16&lt;&gt;"",$F16&lt;&gt;"")</formula>
    </cfRule>
  </conditionalFormatting>
  <conditionalFormatting sqref="BK17">
    <cfRule type="expression" dxfId="1" priority="409">
      <formula>AND(BK$14&gt;=$D17,BK$14&lt;=$F17,$D17&lt;&gt;"",$F17&lt;&gt;"")</formula>
    </cfRule>
    <cfRule type="expression" dxfId="2" priority="410">
      <formula>AND(BK$14&gt;=$D17,BK$14&lt;=$F17,$G17="Завершено",$D17&lt;&gt;"",$F17&lt;&gt;"")</formula>
    </cfRule>
  </conditionalFormatting>
  <conditionalFormatting sqref="BK18">
    <cfRule type="expression" dxfId="1" priority="529">
      <formula>AND(BK$14&gt;=$D18,BK$14&lt;=$F18,$D18&lt;&gt;"",$F18&lt;&gt;"")</formula>
    </cfRule>
    <cfRule type="expression" dxfId="2" priority="530">
      <formula>AND(BK$14&gt;=$D18,BK$14&lt;=$F18,$G18="Завершено",$D18&lt;&gt;"",$F18&lt;&gt;"")</formula>
    </cfRule>
  </conditionalFormatting>
  <conditionalFormatting sqref="BK19">
    <cfRule type="expression" dxfId="1" priority="649">
      <formula>AND(BK$14&gt;=$D19,BK$14&lt;=$F19,$D19&lt;&gt;"",$F19&lt;&gt;"")</formula>
    </cfRule>
    <cfRule type="expression" dxfId="2" priority="650">
      <formula>AND(BK$14&gt;=$D19,BK$14&lt;=$F19,$G19="Завершено",$D19&lt;&gt;"",$F19&lt;&gt;"")</formula>
    </cfRule>
  </conditionalFormatting>
  <conditionalFormatting sqref="BK20">
    <cfRule type="expression" dxfId="1" priority="769">
      <formula>AND(BK$14&gt;=$D20,BK$14&lt;=$F20,$D20&lt;&gt;"",$F20&lt;&gt;"")</formula>
    </cfRule>
    <cfRule type="expression" dxfId="2" priority="770">
      <formula>AND(BK$14&gt;=$D20,BK$14&lt;=$F20,$G20="Завершено",$D20&lt;&gt;"",$F20&lt;&gt;"")</formula>
    </cfRule>
  </conditionalFormatting>
  <conditionalFormatting sqref="BK21">
    <cfRule type="expression" dxfId="1" priority="889">
      <formula>AND(BK$14&gt;=$D21,BK$14&lt;=$F21,$D21&lt;&gt;"",$F21&lt;&gt;"")</formula>
    </cfRule>
    <cfRule type="expression" dxfId="2" priority="890">
      <formula>AND(BK$14&gt;=$D21,BK$14&lt;=$F21,$G21="Завершено",$D21&lt;&gt;"",$F21&lt;&gt;"")</formula>
    </cfRule>
  </conditionalFormatting>
  <conditionalFormatting sqref="BK22">
    <cfRule type="expression" dxfId="1" priority="1009">
      <formula>AND(BK$14&gt;=$D22,BK$14&lt;=$F22,$D22&lt;&gt;"",$F22&lt;&gt;"")</formula>
    </cfRule>
    <cfRule type="expression" dxfId="2" priority="1010">
      <formula>AND(BK$14&gt;=$D22,BK$14&lt;=$F22,$G22="Завершено",$D22&lt;&gt;"",$F22&lt;&gt;"")</formula>
    </cfRule>
  </conditionalFormatting>
  <conditionalFormatting sqref="BK23">
    <cfRule type="expression" dxfId="1" priority="1129">
      <formula>AND(BK$14&gt;=$D23,BK$14&lt;=$F23,$D23&lt;&gt;"",$F23&lt;&gt;"")</formula>
    </cfRule>
    <cfRule type="expression" dxfId="2" priority="1130">
      <formula>AND(BK$14&gt;=$D23,BK$14&lt;=$F23,$G23="Завершено",$D23&lt;&gt;"",$F23&lt;&gt;"")</formula>
    </cfRule>
  </conditionalFormatting>
  <conditionalFormatting sqref="BK24">
    <cfRule type="expression" dxfId="1" priority="1249">
      <formula>AND(BK$14&gt;=$D24,BK$14&lt;=$F24,$D24&lt;&gt;"",$F24&lt;&gt;"")</formula>
    </cfRule>
    <cfRule type="expression" dxfId="2" priority="1250">
      <formula>AND(BK$14&gt;=$D24,BK$14&lt;=$F24,$G24="Завершено",$D24&lt;&gt;"",$F24&lt;&gt;"")</formula>
    </cfRule>
  </conditionalFormatting>
  <conditionalFormatting sqref="BK25">
    <cfRule type="expression" dxfId="1" priority="1369">
      <formula>AND(BK$14&gt;=$D25,BK$14&lt;=$F25,$D25&lt;&gt;"",$F25&lt;&gt;"")</formula>
    </cfRule>
    <cfRule type="expression" dxfId="2" priority="1370">
      <formula>AND(BK$14&gt;=$D25,BK$14&lt;=$F25,$G25="Завершено",$D25&lt;&gt;"",$F25&lt;&gt;"")</formula>
    </cfRule>
  </conditionalFormatting>
  <conditionalFormatting sqref="BK26">
    <cfRule type="expression" dxfId="1" priority="1489">
      <formula>AND(BK$14&gt;=$D26,BK$14&lt;=$F26,$D26&lt;&gt;"",$F26&lt;&gt;"")</formula>
    </cfRule>
    <cfRule type="expression" dxfId="2" priority="1490">
      <formula>AND(BK$14&gt;=$D26,BK$14&lt;=$F26,$G26="Завершено",$D26&lt;&gt;"",$F26&lt;&gt;"")</formula>
    </cfRule>
  </conditionalFormatting>
  <conditionalFormatting sqref="BK27">
    <cfRule type="expression" dxfId="1" priority="1609">
      <formula>AND(BK$14&gt;=$D27,BK$14&lt;=$F27,$D27&lt;&gt;"",$F27&lt;&gt;"")</formula>
    </cfRule>
    <cfRule type="expression" dxfId="2" priority="1610">
      <formula>AND(BK$14&gt;=$D27,BK$14&lt;=$F27,$G27="Завершено",$D27&lt;&gt;"",$F27&lt;&gt;"")</formula>
    </cfRule>
  </conditionalFormatting>
  <conditionalFormatting sqref="BK28">
    <cfRule type="expression" dxfId="1" priority="1729">
      <formula>AND(BK$14&gt;=$D28,BK$14&lt;=$F28,$D28&lt;&gt;"",$F28&lt;&gt;"")</formula>
    </cfRule>
    <cfRule type="expression" dxfId="2" priority="1730">
      <formula>AND(BK$14&gt;=$D28,BK$14&lt;=$F28,$G28="Завершено",$D28&lt;&gt;"",$F28&lt;&gt;"")</formula>
    </cfRule>
  </conditionalFormatting>
  <conditionalFormatting sqref="BK29">
    <cfRule type="expression" dxfId="1" priority="1849">
      <formula>AND(BK$14&gt;=$D29,BK$14&lt;=$F29,$D29&lt;&gt;"",$F29&lt;&gt;"")</formula>
    </cfRule>
    <cfRule type="expression" dxfId="2" priority="1850">
      <formula>AND(BK$14&gt;=$D29,BK$14&lt;=$F29,$G29="Завершено",$D29&lt;&gt;"",$F29&lt;&gt;"")</formula>
    </cfRule>
  </conditionalFormatting>
  <conditionalFormatting sqref="BK30">
    <cfRule type="expression" dxfId="1" priority="1969">
      <formula>AND(BK$14&gt;=$D30,BK$14&lt;=$F30,$D30&lt;&gt;"",$F30&lt;&gt;"")</formula>
    </cfRule>
    <cfRule type="expression" dxfId="2" priority="1970">
      <formula>AND(BK$14&gt;=$D30,BK$14&lt;=$F30,$G30="Завершено",$D30&lt;&gt;"",$F30&lt;&gt;"")</formula>
    </cfRule>
  </conditionalFormatting>
  <conditionalFormatting sqref="BK31">
    <cfRule type="expression" dxfId="1" priority="2089">
      <formula>AND(BK$14&gt;=$D31,BK$14&lt;=$F31,$D31&lt;&gt;"",$F31&lt;&gt;"")</formula>
    </cfRule>
    <cfRule type="expression" dxfId="2" priority="2090">
      <formula>AND(BK$14&gt;=$D31,BK$14&lt;=$F31,$G31="Завершено",$D31&lt;&gt;"",$F31&lt;&gt;"")</formula>
    </cfRule>
  </conditionalFormatting>
  <conditionalFormatting sqref="BK32">
    <cfRule type="expression" dxfId="1" priority="2209">
      <formula>AND(BK$14&gt;=$D32,BK$14&lt;=$F32,$D32&lt;&gt;"",$F32&lt;&gt;"")</formula>
    </cfRule>
    <cfRule type="expression" dxfId="2" priority="2210">
      <formula>AND(BK$14&gt;=$D32,BK$14&lt;=$F32,$G32="Завершено",$D32&lt;&gt;"",$F32&lt;&gt;"")</formula>
    </cfRule>
  </conditionalFormatting>
  <conditionalFormatting sqref="BK33">
    <cfRule type="expression" dxfId="1" priority="2329">
      <formula>AND(BK$14&gt;=$D33,BK$14&lt;=$F33,$D33&lt;&gt;"",$F33&lt;&gt;"")</formula>
    </cfRule>
    <cfRule type="expression" dxfId="2" priority="2330">
      <formula>AND(BK$14&gt;=$D33,BK$14&lt;=$F33,$G33="Завершено",$D33&lt;&gt;"",$F33&lt;&gt;"")</formula>
    </cfRule>
  </conditionalFormatting>
  <conditionalFormatting sqref="BK34">
    <cfRule type="expression" dxfId="1" priority="2449">
      <formula>AND(BK$14&gt;=$D34,BK$14&lt;=$F34,$D34&lt;&gt;"",$F34&lt;&gt;"")</formula>
    </cfRule>
    <cfRule type="expression" dxfId="2" priority="2450">
      <formula>AND(BK$14&gt;=$D34,BK$14&lt;=$F34,$G34="Завершено",$D34&lt;&gt;"",$F34&lt;&gt;"")</formula>
    </cfRule>
  </conditionalFormatting>
  <conditionalFormatting sqref="BK35">
    <cfRule type="expression" dxfId="1" priority="2569">
      <formula>AND(BK$14&gt;=$D35,BK$14&lt;=$F35,$D35&lt;&gt;"",$F35&lt;&gt;"")</formula>
    </cfRule>
    <cfRule type="expression" dxfId="2" priority="2570">
      <formula>AND(BK$14&gt;=$D35,BK$14&lt;=$F35,$G35="Завершено",$D35&lt;&gt;"",$F35&lt;&gt;"")</formula>
    </cfRule>
  </conditionalFormatting>
  <conditionalFormatting sqref="BK36">
    <cfRule type="expression" dxfId="1" priority="2689">
      <formula>AND(BK$14&gt;=$D36,BK$14&lt;=$F36,$D36&lt;&gt;"",$F36&lt;&gt;"")</formula>
    </cfRule>
    <cfRule type="expression" dxfId="2" priority="2690">
      <formula>AND(BK$14&gt;=$D36,BK$14&lt;=$F36,$G36="Завершено",$D36&lt;&gt;"",$F36&lt;&gt;"")</formula>
    </cfRule>
  </conditionalFormatting>
  <conditionalFormatting sqref="BK37">
    <cfRule type="expression" dxfId="1" priority="2809">
      <formula>AND(BK$14&gt;=$D37,BK$14&lt;=$F37,$D37&lt;&gt;"",$F37&lt;&gt;"")</formula>
    </cfRule>
    <cfRule type="expression" dxfId="2" priority="2810">
      <formula>AND(BK$14&gt;=$D37,BK$14&lt;=$F37,$G37="Завершено",$D37&lt;&gt;"",$F37&lt;&gt;"")</formula>
    </cfRule>
  </conditionalFormatting>
  <conditionalFormatting sqref="BK38">
    <cfRule type="expression" dxfId="1" priority="2929">
      <formula>AND(BK$14&gt;=$D38,BK$14&lt;=$F38,$D38&lt;&gt;"",$F38&lt;&gt;"")</formula>
    </cfRule>
    <cfRule type="expression" dxfId="2" priority="2930">
      <formula>AND(BK$14&gt;=$D38,BK$14&lt;=$F38,$G38="Завершено",$D38&lt;&gt;"",$F38&lt;&gt;"")</formula>
    </cfRule>
  </conditionalFormatting>
  <conditionalFormatting sqref="BK39">
    <cfRule type="expression" dxfId="1" priority="3049">
      <formula>AND(BK$14&gt;=$D39,BK$14&lt;=$F39,$D39&lt;&gt;"",$F39&lt;&gt;"")</formula>
    </cfRule>
    <cfRule type="expression" dxfId="2" priority="3050">
      <formula>AND(BK$14&gt;=$D39,BK$14&lt;=$F39,$G39="Завершено",$D39&lt;&gt;"",$F39&lt;&gt;"")</formula>
    </cfRule>
  </conditionalFormatting>
  <conditionalFormatting sqref="BK40">
    <cfRule type="expression" dxfId="1" priority="3169">
      <formula>AND(BK$14&gt;=$D40,BK$14&lt;=$F40,$D40&lt;&gt;"",$F40&lt;&gt;"")</formula>
    </cfRule>
    <cfRule type="expression" dxfId="2" priority="3170">
      <formula>AND(BK$14&gt;=$D40,BK$14&lt;=$F40,$G40="Завершено",$D40&lt;&gt;"",$F40&lt;&gt;"")</formula>
    </cfRule>
  </conditionalFormatting>
  <conditionalFormatting sqref="BK41">
    <cfRule type="expression" dxfId="1" priority="3289">
      <formula>AND(BK$14&gt;=$D41,BK$14&lt;=$F41,$D41&lt;&gt;"",$F41&lt;&gt;"")</formula>
    </cfRule>
    <cfRule type="expression" dxfId="2" priority="3290">
      <formula>AND(BK$14&gt;=$D41,BK$14&lt;=$F41,$G41="Завершено",$D41&lt;&gt;"",$F41&lt;&gt;"")</formula>
    </cfRule>
  </conditionalFormatting>
  <conditionalFormatting sqref="BK42">
    <cfRule type="expression" dxfId="1" priority="3409">
      <formula>AND(BK$14&gt;=$D42,BK$14&lt;=$F42,$D42&lt;&gt;"",$F42&lt;&gt;"")</formula>
    </cfRule>
    <cfRule type="expression" dxfId="2" priority="3410">
      <formula>AND(BK$14&gt;=$D42,BK$14&lt;=$F42,$G42="Завершено",$D42&lt;&gt;"",$F42&lt;&gt;"")</formula>
    </cfRule>
  </conditionalFormatting>
  <conditionalFormatting sqref="BK43">
    <cfRule type="expression" dxfId="1" priority="3529">
      <formula>AND(BK$14&gt;=$D43,BK$14&lt;=$F43,$D43&lt;&gt;"",$F43&lt;&gt;"")</formula>
    </cfRule>
    <cfRule type="expression" dxfId="2" priority="3530">
      <formula>AND(BK$14&gt;=$D43,BK$14&lt;=$F43,$G43="Завершено",$D43&lt;&gt;"",$F43&lt;&gt;"")</formula>
    </cfRule>
  </conditionalFormatting>
  <conditionalFormatting sqref="BK44">
    <cfRule type="expression" dxfId="1" priority="3649">
      <formula>AND(BK$14&gt;=$D44,BK$14&lt;=$F44,$D44&lt;&gt;"",$F44&lt;&gt;"")</formula>
    </cfRule>
    <cfRule type="expression" dxfId="2" priority="3650">
      <formula>AND(BK$14&gt;=$D44,BK$14&lt;=$F44,$G44="Завершено",$D44&lt;&gt;"",$F44&lt;&gt;"")</formula>
    </cfRule>
  </conditionalFormatting>
  <conditionalFormatting sqref="BL14:BL15">
    <cfRule type="expression" dxfId="0" priority="56">
      <formula>AND(BL$14&lt;&gt;"",WEEKDAY(BL$14,2)&gt;5)</formula>
    </cfRule>
  </conditionalFormatting>
  <conditionalFormatting sqref="BL15">
    <cfRule type="expression" dxfId="1" priority="171">
      <formula>AND(BL$14&gt;=$D15,BL$14&lt;=$F15,$D15&lt;&gt;"",$F15&lt;&gt;"")</formula>
    </cfRule>
    <cfRule type="expression" dxfId="2" priority="172">
      <formula>AND(BL$14&gt;=$D15,BL$14&lt;=$F15,$G15="Завершено",$D15&lt;&gt;"",$F15&lt;&gt;"")</formula>
    </cfRule>
  </conditionalFormatting>
  <conditionalFormatting sqref="BL16">
    <cfRule type="expression" dxfId="1" priority="291">
      <formula>AND(BL$14&gt;=$D16,BL$14&lt;=$F16,$D16&lt;&gt;"",$F16&lt;&gt;"")</formula>
    </cfRule>
    <cfRule type="expression" dxfId="2" priority="292">
      <formula>AND(BL$14&gt;=$D16,BL$14&lt;=$F16,$G16="Завершено",$D16&lt;&gt;"",$F16&lt;&gt;"")</formula>
    </cfRule>
  </conditionalFormatting>
  <conditionalFormatting sqref="BL17">
    <cfRule type="expression" dxfId="1" priority="411">
      <formula>AND(BL$14&gt;=$D17,BL$14&lt;=$F17,$D17&lt;&gt;"",$F17&lt;&gt;"")</formula>
    </cfRule>
    <cfRule type="expression" dxfId="2" priority="412">
      <formula>AND(BL$14&gt;=$D17,BL$14&lt;=$F17,$G17="Завершено",$D17&lt;&gt;"",$F17&lt;&gt;"")</formula>
    </cfRule>
  </conditionalFormatting>
  <conditionalFormatting sqref="BL18">
    <cfRule type="expression" dxfId="1" priority="531">
      <formula>AND(BL$14&gt;=$D18,BL$14&lt;=$F18,$D18&lt;&gt;"",$F18&lt;&gt;"")</formula>
    </cfRule>
    <cfRule type="expression" dxfId="2" priority="532">
      <formula>AND(BL$14&gt;=$D18,BL$14&lt;=$F18,$G18="Завершено",$D18&lt;&gt;"",$F18&lt;&gt;"")</formula>
    </cfRule>
  </conditionalFormatting>
  <conditionalFormatting sqref="BL19">
    <cfRule type="expression" dxfId="1" priority="651">
      <formula>AND(BL$14&gt;=$D19,BL$14&lt;=$F19,$D19&lt;&gt;"",$F19&lt;&gt;"")</formula>
    </cfRule>
    <cfRule type="expression" dxfId="2" priority="652">
      <formula>AND(BL$14&gt;=$D19,BL$14&lt;=$F19,$G19="Завершено",$D19&lt;&gt;"",$F19&lt;&gt;"")</formula>
    </cfRule>
  </conditionalFormatting>
  <conditionalFormatting sqref="BL20">
    <cfRule type="expression" dxfId="1" priority="771">
      <formula>AND(BL$14&gt;=$D20,BL$14&lt;=$F20,$D20&lt;&gt;"",$F20&lt;&gt;"")</formula>
    </cfRule>
    <cfRule type="expression" dxfId="2" priority="772">
      <formula>AND(BL$14&gt;=$D20,BL$14&lt;=$F20,$G20="Завершено",$D20&lt;&gt;"",$F20&lt;&gt;"")</formula>
    </cfRule>
  </conditionalFormatting>
  <conditionalFormatting sqref="BL21">
    <cfRule type="expression" dxfId="1" priority="891">
      <formula>AND(BL$14&gt;=$D21,BL$14&lt;=$F21,$D21&lt;&gt;"",$F21&lt;&gt;"")</formula>
    </cfRule>
    <cfRule type="expression" dxfId="2" priority="892">
      <formula>AND(BL$14&gt;=$D21,BL$14&lt;=$F21,$G21="Завершено",$D21&lt;&gt;"",$F21&lt;&gt;"")</formula>
    </cfRule>
  </conditionalFormatting>
  <conditionalFormatting sqref="BL22">
    <cfRule type="expression" dxfId="1" priority="1011">
      <formula>AND(BL$14&gt;=$D22,BL$14&lt;=$F22,$D22&lt;&gt;"",$F22&lt;&gt;"")</formula>
    </cfRule>
    <cfRule type="expression" dxfId="2" priority="1012">
      <formula>AND(BL$14&gt;=$D22,BL$14&lt;=$F22,$G22="Завершено",$D22&lt;&gt;"",$F22&lt;&gt;"")</formula>
    </cfRule>
  </conditionalFormatting>
  <conditionalFormatting sqref="BL23">
    <cfRule type="expression" dxfId="1" priority="1131">
      <formula>AND(BL$14&gt;=$D23,BL$14&lt;=$F23,$D23&lt;&gt;"",$F23&lt;&gt;"")</formula>
    </cfRule>
    <cfRule type="expression" dxfId="2" priority="1132">
      <formula>AND(BL$14&gt;=$D23,BL$14&lt;=$F23,$G23="Завершено",$D23&lt;&gt;"",$F23&lt;&gt;"")</formula>
    </cfRule>
  </conditionalFormatting>
  <conditionalFormatting sqref="BL24">
    <cfRule type="expression" dxfId="1" priority="1251">
      <formula>AND(BL$14&gt;=$D24,BL$14&lt;=$F24,$D24&lt;&gt;"",$F24&lt;&gt;"")</formula>
    </cfRule>
    <cfRule type="expression" dxfId="2" priority="1252">
      <formula>AND(BL$14&gt;=$D24,BL$14&lt;=$F24,$G24="Завершено",$D24&lt;&gt;"",$F24&lt;&gt;"")</formula>
    </cfRule>
  </conditionalFormatting>
  <conditionalFormatting sqref="BL25">
    <cfRule type="expression" dxfId="1" priority="1371">
      <formula>AND(BL$14&gt;=$D25,BL$14&lt;=$F25,$D25&lt;&gt;"",$F25&lt;&gt;"")</formula>
    </cfRule>
    <cfRule type="expression" dxfId="2" priority="1372">
      <formula>AND(BL$14&gt;=$D25,BL$14&lt;=$F25,$G25="Завершено",$D25&lt;&gt;"",$F25&lt;&gt;"")</formula>
    </cfRule>
  </conditionalFormatting>
  <conditionalFormatting sqref="BL26">
    <cfRule type="expression" dxfId="1" priority="1491">
      <formula>AND(BL$14&gt;=$D26,BL$14&lt;=$F26,$D26&lt;&gt;"",$F26&lt;&gt;"")</formula>
    </cfRule>
    <cfRule type="expression" dxfId="2" priority="1492">
      <formula>AND(BL$14&gt;=$D26,BL$14&lt;=$F26,$G26="Завершено",$D26&lt;&gt;"",$F26&lt;&gt;"")</formula>
    </cfRule>
  </conditionalFormatting>
  <conditionalFormatting sqref="BL27">
    <cfRule type="expression" dxfId="1" priority="1611">
      <formula>AND(BL$14&gt;=$D27,BL$14&lt;=$F27,$D27&lt;&gt;"",$F27&lt;&gt;"")</formula>
    </cfRule>
    <cfRule type="expression" dxfId="2" priority="1612">
      <formula>AND(BL$14&gt;=$D27,BL$14&lt;=$F27,$G27="Завершено",$D27&lt;&gt;"",$F27&lt;&gt;"")</formula>
    </cfRule>
  </conditionalFormatting>
  <conditionalFormatting sqref="BL28">
    <cfRule type="expression" dxfId="1" priority="1731">
      <formula>AND(BL$14&gt;=$D28,BL$14&lt;=$F28,$D28&lt;&gt;"",$F28&lt;&gt;"")</formula>
    </cfRule>
    <cfRule type="expression" dxfId="2" priority="1732">
      <formula>AND(BL$14&gt;=$D28,BL$14&lt;=$F28,$G28="Завершено",$D28&lt;&gt;"",$F28&lt;&gt;"")</formula>
    </cfRule>
  </conditionalFormatting>
  <conditionalFormatting sqref="BL29">
    <cfRule type="expression" dxfId="1" priority="1851">
      <formula>AND(BL$14&gt;=$D29,BL$14&lt;=$F29,$D29&lt;&gt;"",$F29&lt;&gt;"")</formula>
    </cfRule>
    <cfRule type="expression" dxfId="2" priority="1852">
      <formula>AND(BL$14&gt;=$D29,BL$14&lt;=$F29,$G29="Завершено",$D29&lt;&gt;"",$F29&lt;&gt;"")</formula>
    </cfRule>
  </conditionalFormatting>
  <conditionalFormatting sqref="BL30">
    <cfRule type="expression" dxfId="1" priority="1971">
      <formula>AND(BL$14&gt;=$D30,BL$14&lt;=$F30,$D30&lt;&gt;"",$F30&lt;&gt;"")</formula>
    </cfRule>
    <cfRule type="expression" dxfId="2" priority="1972">
      <formula>AND(BL$14&gt;=$D30,BL$14&lt;=$F30,$G30="Завершено",$D30&lt;&gt;"",$F30&lt;&gt;"")</formula>
    </cfRule>
  </conditionalFormatting>
  <conditionalFormatting sqref="BL31">
    <cfRule type="expression" dxfId="1" priority="2091">
      <formula>AND(BL$14&gt;=$D31,BL$14&lt;=$F31,$D31&lt;&gt;"",$F31&lt;&gt;"")</formula>
    </cfRule>
    <cfRule type="expression" dxfId="2" priority="2092">
      <formula>AND(BL$14&gt;=$D31,BL$14&lt;=$F31,$G31="Завершено",$D31&lt;&gt;"",$F31&lt;&gt;"")</formula>
    </cfRule>
  </conditionalFormatting>
  <conditionalFormatting sqref="BL32">
    <cfRule type="expression" dxfId="1" priority="2211">
      <formula>AND(BL$14&gt;=$D32,BL$14&lt;=$F32,$D32&lt;&gt;"",$F32&lt;&gt;"")</formula>
    </cfRule>
    <cfRule type="expression" dxfId="2" priority="2212">
      <formula>AND(BL$14&gt;=$D32,BL$14&lt;=$F32,$G32="Завершено",$D32&lt;&gt;"",$F32&lt;&gt;"")</formula>
    </cfRule>
  </conditionalFormatting>
  <conditionalFormatting sqref="BL33">
    <cfRule type="expression" dxfId="1" priority="2331">
      <formula>AND(BL$14&gt;=$D33,BL$14&lt;=$F33,$D33&lt;&gt;"",$F33&lt;&gt;"")</formula>
    </cfRule>
    <cfRule type="expression" dxfId="2" priority="2332">
      <formula>AND(BL$14&gt;=$D33,BL$14&lt;=$F33,$G33="Завершено",$D33&lt;&gt;"",$F33&lt;&gt;"")</formula>
    </cfRule>
  </conditionalFormatting>
  <conditionalFormatting sqref="BL34">
    <cfRule type="expression" dxfId="1" priority="2451">
      <formula>AND(BL$14&gt;=$D34,BL$14&lt;=$F34,$D34&lt;&gt;"",$F34&lt;&gt;"")</formula>
    </cfRule>
    <cfRule type="expression" dxfId="2" priority="2452">
      <formula>AND(BL$14&gt;=$D34,BL$14&lt;=$F34,$G34="Завершено",$D34&lt;&gt;"",$F34&lt;&gt;"")</formula>
    </cfRule>
  </conditionalFormatting>
  <conditionalFormatting sqref="BL35">
    <cfRule type="expression" dxfId="1" priority="2571">
      <formula>AND(BL$14&gt;=$D35,BL$14&lt;=$F35,$D35&lt;&gt;"",$F35&lt;&gt;"")</formula>
    </cfRule>
    <cfRule type="expression" dxfId="2" priority="2572">
      <formula>AND(BL$14&gt;=$D35,BL$14&lt;=$F35,$G35="Завершено",$D35&lt;&gt;"",$F35&lt;&gt;"")</formula>
    </cfRule>
  </conditionalFormatting>
  <conditionalFormatting sqref="BL36">
    <cfRule type="expression" dxfId="1" priority="2691">
      <formula>AND(BL$14&gt;=$D36,BL$14&lt;=$F36,$D36&lt;&gt;"",$F36&lt;&gt;"")</formula>
    </cfRule>
    <cfRule type="expression" dxfId="2" priority="2692">
      <formula>AND(BL$14&gt;=$D36,BL$14&lt;=$F36,$G36="Завершено",$D36&lt;&gt;"",$F36&lt;&gt;"")</formula>
    </cfRule>
  </conditionalFormatting>
  <conditionalFormatting sqref="BL37">
    <cfRule type="expression" dxfId="1" priority="2811">
      <formula>AND(BL$14&gt;=$D37,BL$14&lt;=$F37,$D37&lt;&gt;"",$F37&lt;&gt;"")</formula>
    </cfRule>
    <cfRule type="expression" dxfId="2" priority="2812">
      <formula>AND(BL$14&gt;=$D37,BL$14&lt;=$F37,$G37="Завершено",$D37&lt;&gt;"",$F37&lt;&gt;"")</formula>
    </cfRule>
  </conditionalFormatting>
  <conditionalFormatting sqref="BL38">
    <cfRule type="expression" dxfId="1" priority="2931">
      <formula>AND(BL$14&gt;=$D38,BL$14&lt;=$F38,$D38&lt;&gt;"",$F38&lt;&gt;"")</formula>
    </cfRule>
    <cfRule type="expression" dxfId="2" priority="2932">
      <formula>AND(BL$14&gt;=$D38,BL$14&lt;=$F38,$G38="Завершено",$D38&lt;&gt;"",$F38&lt;&gt;"")</formula>
    </cfRule>
  </conditionalFormatting>
  <conditionalFormatting sqref="BL39">
    <cfRule type="expression" dxfId="1" priority="3051">
      <formula>AND(BL$14&gt;=$D39,BL$14&lt;=$F39,$D39&lt;&gt;"",$F39&lt;&gt;"")</formula>
    </cfRule>
    <cfRule type="expression" dxfId="2" priority="3052">
      <formula>AND(BL$14&gt;=$D39,BL$14&lt;=$F39,$G39="Завершено",$D39&lt;&gt;"",$F39&lt;&gt;"")</formula>
    </cfRule>
  </conditionalFormatting>
  <conditionalFormatting sqref="BL40">
    <cfRule type="expression" dxfId="1" priority="3171">
      <formula>AND(BL$14&gt;=$D40,BL$14&lt;=$F40,$D40&lt;&gt;"",$F40&lt;&gt;"")</formula>
    </cfRule>
    <cfRule type="expression" dxfId="2" priority="3172">
      <formula>AND(BL$14&gt;=$D40,BL$14&lt;=$F40,$G40="Завершено",$D40&lt;&gt;"",$F40&lt;&gt;"")</formula>
    </cfRule>
  </conditionalFormatting>
  <conditionalFormatting sqref="BL41">
    <cfRule type="expression" dxfId="1" priority="3291">
      <formula>AND(BL$14&gt;=$D41,BL$14&lt;=$F41,$D41&lt;&gt;"",$F41&lt;&gt;"")</formula>
    </cfRule>
    <cfRule type="expression" dxfId="2" priority="3292">
      <formula>AND(BL$14&gt;=$D41,BL$14&lt;=$F41,$G41="Завершено",$D41&lt;&gt;"",$F41&lt;&gt;"")</formula>
    </cfRule>
  </conditionalFormatting>
  <conditionalFormatting sqref="BL42">
    <cfRule type="expression" dxfId="1" priority="3411">
      <formula>AND(BL$14&gt;=$D42,BL$14&lt;=$F42,$D42&lt;&gt;"",$F42&lt;&gt;"")</formula>
    </cfRule>
    <cfRule type="expression" dxfId="2" priority="3412">
      <formula>AND(BL$14&gt;=$D42,BL$14&lt;=$F42,$G42="Завершено",$D42&lt;&gt;"",$F42&lt;&gt;"")</formula>
    </cfRule>
  </conditionalFormatting>
  <conditionalFormatting sqref="BL43">
    <cfRule type="expression" dxfId="1" priority="3531">
      <formula>AND(BL$14&gt;=$D43,BL$14&lt;=$F43,$D43&lt;&gt;"",$F43&lt;&gt;"")</formula>
    </cfRule>
    <cfRule type="expression" dxfId="2" priority="3532">
      <formula>AND(BL$14&gt;=$D43,BL$14&lt;=$F43,$G43="Завершено",$D43&lt;&gt;"",$F43&lt;&gt;"")</formula>
    </cfRule>
  </conditionalFormatting>
  <conditionalFormatting sqref="BL44">
    <cfRule type="expression" dxfId="1" priority="3651">
      <formula>AND(BL$14&gt;=$D44,BL$14&lt;=$F44,$D44&lt;&gt;"",$F44&lt;&gt;"")</formula>
    </cfRule>
    <cfRule type="expression" dxfId="2" priority="3652">
      <formula>AND(BL$14&gt;=$D44,BL$14&lt;=$F44,$G44="Завершено",$D44&lt;&gt;"",$F44&lt;&gt;"")</formula>
    </cfRule>
  </conditionalFormatting>
  <conditionalFormatting sqref="BM14:BM15">
    <cfRule type="expression" dxfId="0" priority="57">
      <formula>AND(BM$14&lt;&gt;"",WEEKDAY(BM$14,2)&gt;5)</formula>
    </cfRule>
  </conditionalFormatting>
  <conditionalFormatting sqref="BM15">
    <cfRule type="expression" dxfId="1" priority="173">
      <formula>AND(BM$14&gt;=$D15,BM$14&lt;=$F15,$D15&lt;&gt;"",$F15&lt;&gt;"")</formula>
    </cfRule>
    <cfRule type="expression" dxfId="2" priority="174">
      <formula>AND(BM$14&gt;=$D15,BM$14&lt;=$F15,$G15="Завершено",$D15&lt;&gt;"",$F15&lt;&gt;"")</formula>
    </cfRule>
  </conditionalFormatting>
  <conditionalFormatting sqref="BM16">
    <cfRule type="expression" dxfId="1" priority="293">
      <formula>AND(BM$14&gt;=$D16,BM$14&lt;=$F16,$D16&lt;&gt;"",$F16&lt;&gt;"")</formula>
    </cfRule>
    <cfRule type="expression" dxfId="2" priority="294">
      <formula>AND(BM$14&gt;=$D16,BM$14&lt;=$F16,$G16="Завершено",$D16&lt;&gt;"",$F16&lt;&gt;"")</formula>
    </cfRule>
  </conditionalFormatting>
  <conditionalFormatting sqref="BM17">
    <cfRule type="expression" dxfId="1" priority="413">
      <formula>AND(BM$14&gt;=$D17,BM$14&lt;=$F17,$D17&lt;&gt;"",$F17&lt;&gt;"")</formula>
    </cfRule>
    <cfRule type="expression" dxfId="2" priority="414">
      <formula>AND(BM$14&gt;=$D17,BM$14&lt;=$F17,$G17="Завершено",$D17&lt;&gt;"",$F17&lt;&gt;"")</formula>
    </cfRule>
  </conditionalFormatting>
  <conditionalFormatting sqref="BM18">
    <cfRule type="expression" dxfId="1" priority="533">
      <formula>AND(BM$14&gt;=$D18,BM$14&lt;=$F18,$D18&lt;&gt;"",$F18&lt;&gt;"")</formula>
    </cfRule>
    <cfRule type="expression" dxfId="2" priority="534">
      <formula>AND(BM$14&gt;=$D18,BM$14&lt;=$F18,$G18="Завершено",$D18&lt;&gt;"",$F18&lt;&gt;"")</formula>
    </cfRule>
  </conditionalFormatting>
  <conditionalFormatting sqref="BM19">
    <cfRule type="expression" dxfId="1" priority="653">
      <formula>AND(BM$14&gt;=$D19,BM$14&lt;=$F19,$D19&lt;&gt;"",$F19&lt;&gt;"")</formula>
    </cfRule>
    <cfRule type="expression" dxfId="2" priority="654">
      <formula>AND(BM$14&gt;=$D19,BM$14&lt;=$F19,$G19="Завершено",$D19&lt;&gt;"",$F19&lt;&gt;"")</formula>
    </cfRule>
  </conditionalFormatting>
  <conditionalFormatting sqref="BM20">
    <cfRule type="expression" dxfId="1" priority="773">
      <formula>AND(BM$14&gt;=$D20,BM$14&lt;=$F20,$D20&lt;&gt;"",$F20&lt;&gt;"")</formula>
    </cfRule>
    <cfRule type="expression" dxfId="2" priority="774">
      <formula>AND(BM$14&gt;=$D20,BM$14&lt;=$F20,$G20="Завершено",$D20&lt;&gt;"",$F20&lt;&gt;"")</formula>
    </cfRule>
  </conditionalFormatting>
  <conditionalFormatting sqref="BM21">
    <cfRule type="expression" dxfId="1" priority="893">
      <formula>AND(BM$14&gt;=$D21,BM$14&lt;=$F21,$D21&lt;&gt;"",$F21&lt;&gt;"")</formula>
    </cfRule>
    <cfRule type="expression" dxfId="2" priority="894">
      <formula>AND(BM$14&gt;=$D21,BM$14&lt;=$F21,$G21="Завершено",$D21&lt;&gt;"",$F21&lt;&gt;"")</formula>
    </cfRule>
  </conditionalFormatting>
  <conditionalFormatting sqref="BM22">
    <cfRule type="expression" dxfId="1" priority="1013">
      <formula>AND(BM$14&gt;=$D22,BM$14&lt;=$F22,$D22&lt;&gt;"",$F22&lt;&gt;"")</formula>
    </cfRule>
    <cfRule type="expression" dxfId="2" priority="1014">
      <formula>AND(BM$14&gt;=$D22,BM$14&lt;=$F22,$G22="Завершено",$D22&lt;&gt;"",$F22&lt;&gt;"")</formula>
    </cfRule>
  </conditionalFormatting>
  <conditionalFormatting sqref="BM23">
    <cfRule type="expression" dxfId="1" priority="1133">
      <formula>AND(BM$14&gt;=$D23,BM$14&lt;=$F23,$D23&lt;&gt;"",$F23&lt;&gt;"")</formula>
    </cfRule>
    <cfRule type="expression" dxfId="2" priority="1134">
      <formula>AND(BM$14&gt;=$D23,BM$14&lt;=$F23,$G23="Завершено",$D23&lt;&gt;"",$F23&lt;&gt;"")</formula>
    </cfRule>
  </conditionalFormatting>
  <conditionalFormatting sqref="BM24">
    <cfRule type="expression" dxfId="1" priority="1253">
      <formula>AND(BM$14&gt;=$D24,BM$14&lt;=$F24,$D24&lt;&gt;"",$F24&lt;&gt;"")</formula>
    </cfRule>
    <cfRule type="expression" dxfId="2" priority="1254">
      <formula>AND(BM$14&gt;=$D24,BM$14&lt;=$F24,$G24="Завершено",$D24&lt;&gt;"",$F24&lt;&gt;"")</formula>
    </cfRule>
  </conditionalFormatting>
  <conditionalFormatting sqref="BM25">
    <cfRule type="expression" dxfId="1" priority="1373">
      <formula>AND(BM$14&gt;=$D25,BM$14&lt;=$F25,$D25&lt;&gt;"",$F25&lt;&gt;"")</formula>
    </cfRule>
    <cfRule type="expression" dxfId="2" priority="1374">
      <formula>AND(BM$14&gt;=$D25,BM$14&lt;=$F25,$G25="Завершено",$D25&lt;&gt;"",$F25&lt;&gt;"")</formula>
    </cfRule>
  </conditionalFormatting>
  <conditionalFormatting sqref="BM26">
    <cfRule type="expression" dxfId="1" priority="1493">
      <formula>AND(BM$14&gt;=$D26,BM$14&lt;=$F26,$D26&lt;&gt;"",$F26&lt;&gt;"")</formula>
    </cfRule>
    <cfRule type="expression" dxfId="2" priority="1494">
      <formula>AND(BM$14&gt;=$D26,BM$14&lt;=$F26,$G26="Завершено",$D26&lt;&gt;"",$F26&lt;&gt;"")</formula>
    </cfRule>
  </conditionalFormatting>
  <conditionalFormatting sqref="BM27">
    <cfRule type="expression" dxfId="1" priority="1613">
      <formula>AND(BM$14&gt;=$D27,BM$14&lt;=$F27,$D27&lt;&gt;"",$F27&lt;&gt;"")</formula>
    </cfRule>
    <cfRule type="expression" dxfId="2" priority="1614">
      <formula>AND(BM$14&gt;=$D27,BM$14&lt;=$F27,$G27="Завершено",$D27&lt;&gt;"",$F27&lt;&gt;"")</formula>
    </cfRule>
  </conditionalFormatting>
  <conditionalFormatting sqref="BM28">
    <cfRule type="expression" dxfId="1" priority="1733">
      <formula>AND(BM$14&gt;=$D28,BM$14&lt;=$F28,$D28&lt;&gt;"",$F28&lt;&gt;"")</formula>
    </cfRule>
    <cfRule type="expression" dxfId="2" priority="1734">
      <formula>AND(BM$14&gt;=$D28,BM$14&lt;=$F28,$G28="Завершено",$D28&lt;&gt;"",$F28&lt;&gt;"")</formula>
    </cfRule>
  </conditionalFormatting>
  <conditionalFormatting sqref="BM29">
    <cfRule type="expression" dxfId="1" priority="1853">
      <formula>AND(BM$14&gt;=$D29,BM$14&lt;=$F29,$D29&lt;&gt;"",$F29&lt;&gt;"")</formula>
    </cfRule>
    <cfRule type="expression" dxfId="2" priority="1854">
      <formula>AND(BM$14&gt;=$D29,BM$14&lt;=$F29,$G29="Завершено",$D29&lt;&gt;"",$F29&lt;&gt;"")</formula>
    </cfRule>
  </conditionalFormatting>
  <conditionalFormatting sqref="BM30">
    <cfRule type="expression" dxfId="1" priority="1973">
      <formula>AND(BM$14&gt;=$D30,BM$14&lt;=$F30,$D30&lt;&gt;"",$F30&lt;&gt;"")</formula>
    </cfRule>
    <cfRule type="expression" dxfId="2" priority="1974">
      <formula>AND(BM$14&gt;=$D30,BM$14&lt;=$F30,$G30="Завершено",$D30&lt;&gt;"",$F30&lt;&gt;"")</formula>
    </cfRule>
  </conditionalFormatting>
  <conditionalFormatting sqref="BM31">
    <cfRule type="expression" dxfId="1" priority="2093">
      <formula>AND(BM$14&gt;=$D31,BM$14&lt;=$F31,$D31&lt;&gt;"",$F31&lt;&gt;"")</formula>
    </cfRule>
    <cfRule type="expression" dxfId="2" priority="2094">
      <formula>AND(BM$14&gt;=$D31,BM$14&lt;=$F31,$G31="Завершено",$D31&lt;&gt;"",$F31&lt;&gt;"")</formula>
    </cfRule>
  </conditionalFormatting>
  <conditionalFormatting sqref="BM32">
    <cfRule type="expression" dxfId="1" priority="2213">
      <formula>AND(BM$14&gt;=$D32,BM$14&lt;=$F32,$D32&lt;&gt;"",$F32&lt;&gt;"")</formula>
    </cfRule>
    <cfRule type="expression" dxfId="2" priority="2214">
      <formula>AND(BM$14&gt;=$D32,BM$14&lt;=$F32,$G32="Завершено",$D32&lt;&gt;"",$F32&lt;&gt;"")</formula>
    </cfRule>
  </conditionalFormatting>
  <conditionalFormatting sqref="BM33">
    <cfRule type="expression" dxfId="1" priority="2333">
      <formula>AND(BM$14&gt;=$D33,BM$14&lt;=$F33,$D33&lt;&gt;"",$F33&lt;&gt;"")</formula>
    </cfRule>
    <cfRule type="expression" dxfId="2" priority="2334">
      <formula>AND(BM$14&gt;=$D33,BM$14&lt;=$F33,$G33="Завершено",$D33&lt;&gt;"",$F33&lt;&gt;"")</formula>
    </cfRule>
  </conditionalFormatting>
  <conditionalFormatting sqref="BM34">
    <cfRule type="expression" dxfId="1" priority="2453">
      <formula>AND(BM$14&gt;=$D34,BM$14&lt;=$F34,$D34&lt;&gt;"",$F34&lt;&gt;"")</formula>
    </cfRule>
    <cfRule type="expression" dxfId="2" priority="2454">
      <formula>AND(BM$14&gt;=$D34,BM$14&lt;=$F34,$G34="Завершено",$D34&lt;&gt;"",$F34&lt;&gt;"")</formula>
    </cfRule>
  </conditionalFormatting>
  <conditionalFormatting sqref="BM35">
    <cfRule type="expression" dxfId="1" priority="2573">
      <formula>AND(BM$14&gt;=$D35,BM$14&lt;=$F35,$D35&lt;&gt;"",$F35&lt;&gt;"")</formula>
    </cfRule>
    <cfRule type="expression" dxfId="2" priority="2574">
      <formula>AND(BM$14&gt;=$D35,BM$14&lt;=$F35,$G35="Завершено",$D35&lt;&gt;"",$F35&lt;&gt;"")</formula>
    </cfRule>
  </conditionalFormatting>
  <conditionalFormatting sqref="BM36">
    <cfRule type="expression" dxfId="1" priority="2693">
      <formula>AND(BM$14&gt;=$D36,BM$14&lt;=$F36,$D36&lt;&gt;"",$F36&lt;&gt;"")</formula>
    </cfRule>
    <cfRule type="expression" dxfId="2" priority="2694">
      <formula>AND(BM$14&gt;=$D36,BM$14&lt;=$F36,$G36="Завершено",$D36&lt;&gt;"",$F36&lt;&gt;"")</formula>
    </cfRule>
  </conditionalFormatting>
  <conditionalFormatting sqref="BM37">
    <cfRule type="expression" dxfId="1" priority="2813">
      <formula>AND(BM$14&gt;=$D37,BM$14&lt;=$F37,$D37&lt;&gt;"",$F37&lt;&gt;"")</formula>
    </cfRule>
    <cfRule type="expression" dxfId="2" priority="2814">
      <formula>AND(BM$14&gt;=$D37,BM$14&lt;=$F37,$G37="Завершено",$D37&lt;&gt;"",$F37&lt;&gt;"")</formula>
    </cfRule>
  </conditionalFormatting>
  <conditionalFormatting sqref="BM38">
    <cfRule type="expression" dxfId="1" priority="2933">
      <formula>AND(BM$14&gt;=$D38,BM$14&lt;=$F38,$D38&lt;&gt;"",$F38&lt;&gt;"")</formula>
    </cfRule>
    <cfRule type="expression" dxfId="2" priority="2934">
      <formula>AND(BM$14&gt;=$D38,BM$14&lt;=$F38,$G38="Завершено",$D38&lt;&gt;"",$F38&lt;&gt;"")</formula>
    </cfRule>
  </conditionalFormatting>
  <conditionalFormatting sqref="BM39">
    <cfRule type="expression" dxfId="1" priority="3053">
      <formula>AND(BM$14&gt;=$D39,BM$14&lt;=$F39,$D39&lt;&gt;"",$F39&lt;&gt;"")</formula>
    </cfRule>
    <cfRule type="expression" dxfId="2" priority="3054">
      <formula>AND(BM$14&gt;=$D39,BM$14&lt;=$F39,$G39="Завершено",$D39&lt;&gt;"",$F39&lt;&gt;"")</formula>
    </cfRule>
  </conditionalFormatting>
  <conditionalFormatting sqref="BM40">
    <cfRule type="expression" dxfId="1" priority="3173">
      <formula>AND(BM$14&gt;=$D40,BM$14&lt;=$F40,$D40&lt;&gt;"",$F40&lt;&gt;"")</formula>
    </cfRule>
    <cfRule type="expression" dxfId="2" priority="3174">
      <formula>AND(BM$14&gt;=$D40,BM$14&lt;=$F40,$G40="Завершено",$D40&lt;&gt;"",$F40&lt;&gt;"")</formula>
    </cfRule>
  </conditionalFormatting>
  <conditionalFormatting sqref="BM41">
    <cfRule type="expression" dxfId="1" priority="3293">
      <formula>AND(BM$14&gt;=$D41,BM$14&lt;=$F41,$D41&lt;&gt;"",$F41&lt;&gt;"")</formula>
    </cfRule>
    <cfRule type="expression" dxfId="2" priority="3294">
      <formula>AND(BM$14&gt;=$D41,BM$14&lt;=$F41,$G41="Завершено",$D41&lt;&gt;"",$F41&lt;&gt;"")</formula>
    </cfRule>
  </conditionalFormatting>
  <conditionalFormatting sqref="BM42">
    <cfRule type="expression" dxfId="1" priority="3413">
      <formula>AND(BM$14&gt;=$D42,BM$14&lt;=$F42,$D42&lt;&gt;"",$F42&lt;&gt;"")</formula>
    </cfRule>
    <cfRule type="expression" dxfId="2" priority="3414">
      <formula>AND(BM$14&gt;=$D42,BM$14&lt;=$F42,$G42="Завершено",$D42&lt;&gt;"",$F42&lt;&gt;"")</formula>
    </cfRule>
  </conditionalFormatting>
  <conditionalFormatting sqref="BM43">
    <cfRule type="expression" dxfId="1" priority="3533">
      <formula>AND(BM$14&gt;=$D43,BM$14&lt;=$F43,$D43&lt;&gt;"",$F43&lt;&gt;"")</formula>
    </cfRule>
    <cfRule type="expression" dxfId="2" priority="3534">
      <formula>AND(BM$14&gt;=$D43,BM$14&lt;=$F43,$G43="Завершено",$D43&lt;&gt;"",$F43&lt;&gt;"")</formula>
    </cfRule>
  </conditionalFormatting>
  <conditionalFormatting sqref="BM44">
    <cfRule type="expression" dxfId="1" priority="3653">
      <formula>AND(BM$14&gt;=$D44,BM$14&lt;=$F44,$D44&lt;&gt;"",$F44&lt;&gt;"")</formula>
    </cfRule>
    <cfRule type="expression" dxfId="2" priority="3654">
      <formula>AND(BM$14&gt;=$D44,BM$14&lt;=$F44,$G44="Завершено",$D44&lt;&gt;"",$F44&lt;&gt;"")</formula>
    </cfRule>
  </conditionalFormatting>
  <conditionalFormatting sqref="BN14:BN15">
    <cfRule type="expression" dxfId="0" priority="58">
      <formula>AND(BN$14&lt;&gt;"",WEEKDAY(BN$14,2)&gt;5)</formula>
    </cfRule>
  </conditionalFormatting>
  <conditionalFormatting sqref="BN15">
    <cfRule type="expression" dxfId="1" priority="175">
      <formula>AND(BN$14&gt;=$D15,BN$14&lt;=$F15,$D15&lt;&gt;"",$F15&lt;&gt;"")</formula>
    </cfRule>
    <cfRule type="expression" dxfId="2" priority="176">
      <formula>AND(BN$14&gt;=$D15,BN$14&lt;=$F15,$G15="Завершено",$D15&lt;&gt;"",$F15&lt;&gt;"")</formula>
    </cfRule>
  </conditionalFormatting>
  <conditionalFormatting sqref="BN16">
    <cfRule type="expression" dxfId="1" priority="295">
      <formula>AND(BN$14&gt;=$D16,BN$14&lt;=$F16,$D16&lt;&gt;"",$F16&lt;&gt;"")</formula>
    </cfRule>
    <cfRule type="expression" dxfId="2" priority="296">
      <formula>AND(BN$14&gt;=$D16,BN$14&lt;=$F16,$G16="Завершено",$D16&lt;&gt;"",$F16&lt;&gt;"")</formula>
    </cfRule>
  </conditionalFormatting>
  <conditionalFormatting sqref="BN17">
    <cfRule type="expression" dxfId="1" priority="415">
      <formula>AND(BN$14&gt;=$D17,BN$14&lt;=$F17,$D17&lt;&gt;"",$F17&lt;&gt;"")</formula>
    </cfRule>
    <cfRule type="expression" dxfId="2" priority="416">
      <formula>AND(BN$14&gt;=$D17,BN$14&lt;=$F17,$G17="Завершено",$D17&lt;&gt;"",$F17&lt;&gt;"")</formula>
    </cfRule>
  </conditionalFormatting>
  <conditionalFormatting sqref="BN18">
    <cfRule type="expression" dxfId="1" priority="535">
      <formula>AND(BN$14&gt;=$D18,BN$14&lt;=$F18,$D18&lt;&gt;"",$F18&lt;&gt;"")</formula>
    </cfRule>
    <cfRule type="expression" dxfId="2" priority="536">
      <formula>AND(BN$14&gt;=$D18,BN$14&lt;=$F18,$G18="Завершено",$D18&lt;&gt;"",$F18&lt;&gt;"")</formula>
    </cfRule>
  </conditionalFormatting>
  <conditionalFormatting sqref="BN19">
    <cfRule type="expression" dxfId="1" priority="655">
      <formula>AND(BN$14&gt;=$D19,BN$14&lt;=$F19,$D19&lt;&gt;"",$F19&lt;&gt;"")</formula>
    </cfRule>
    <cfRule type="expression" dxfId="2" priority="656">
      <formula>AND(BN$14&gt;=$D19,BN$14&lt;=$F19,$G19="Завершено",$D19&lt;&gt;"",$F19&lt;&gt;"")</formula>
    </cfRule>
  </conditionalFormatting>
  <conditionalFormatting sqref="BN20">
    <cfRule type="expression" dxfId="1" priority="775">
      <formula>AND(BN$14&gt;=$D20,BN$14&lt;=$F20,$D20&lt;&gt;"",$F20&lt;&gt;"")</formula>
    </cfRule>
    <cfRule type="expression" dxfId="2" priority="776">
      <formula>AND(BN$14&gt;=$D20,BN$14&lt;=$F20,$G20="Завершено",$D20&lt;&gt;"",$F20&lt;&gt;"")</formula>
    </cfRule>
  </conditionalFormatting>
  <conditionalFormatting sqref="BN21">
    <cfRule type="expression" dxfId="1" priority="895">
      <formula>AND(BN$14&gt;=$D21,BN$14&lt;=$F21,$D21&lt;&gt;"",$F21&lt;&gt;"")</formula>
    </cfRule>
    <cfRule type="expression" dxfId="2" priority="896">
      <formula>AND(BN$14&gt;=$D21,BN$14&lt;=$F21,$G21="Завершено",$D21&lt;&gt;"",$F21&lt;&gt;"")</formula>
    </cfRule>
  </conditionalFormatting>
  <conditionalFormatting sqref="BN22">
    <cfRule type="expression" dxfId="1" priority="1015">
      <formula>AND(BN$14&gt;=$D22,BN$14&lt;=$F22,$D22&lt;&gt;"",$F22&lt;&gt;"")</formula>
    </cfRule>
    <cfRule type="expression" dxfId="2" priority="1016">
      <formula>AND(BN$14&gt;=$D22,BN$14&lt;=$F22,$G22="Завершено",$D22&lt;&gt;"",$F22&lt;&gt;"")</formula>
    </cfRule>
  </conditionalFormatting>
  <conditionalFormatting sqref="BN23">
    <cfRule type="expression" dxfId="1" priority="1135">
      <formula>AND(BN$14&gt;=$D23,BN$14&lt;=$F23,$D23&lt;&gt;"",$F23&lt;&gt;"")</formula>
    </cfRule>
    <cfRule type="expression" dxfId="2" priority="1136">
      <formula>AND(BN$14&gt;=$D23,BN$14&lt;=$F23,$G23="Завершено",$D23&lt;&gt;"",$F23&lt;&gt;"")</formula>
    </cfRule>
  </conditionalFormatting>
  <conditionalFormatting sqref="BN24">
    <cfRule type="expression" dxfId="1" priority="1255">
      <formula>AND(BN$14&gt;=$D24,BN$14&lt;=$F24,$D24&lt;&gt;"",$F24&lt;&gt;"")</formula>
    </cfRule>
    <cfRule type="expression" dxfId="2" priority="1256">
      <formula>AND(BN$14&gt;=$D24,BN$14&lt;=$F24,$G24="Завершено",$D24&lt;&gt;"",$F24&lt;&gt;"")</formula>
    </cfRule>
  </conditionalFormatting>
  <conditionalFormatting sqref="BN25">
    <cfRule type="expression" dxfId="1" priority="1375">
      <formula>AND(BN$14&gt;=$D25,BN$14&lt;=$F25,$D25&lt;&gt;"",$F25&lt;&gt;"")</formula>
    </cfRule>
    <cfRule type="expression" dxfId="2" priority="1376">
      <formula>AND(BN$14&gt;=$D25,BN$14&lt;=$F25,$G25="Завершено",$D25&lt;&gt;"",$F25&lt;&gt;"")</formula>
    </cfRule>
  </conditionalFormatting>
  <conditionalFormatting sqref="BN26">
    <cfRule type="expression" dxfId="1" priority="1495">
      <formula>AND(BN$14&gt;=$D26,BN$14&lt;=$F26,$D26&lt;&gt;"",$F26&lt;&gt;"")</formula>
    </cfRule>
    <cfRule type="expression" dxfId="2" priority="1496">
      <formula>AND(BN$14&gt;=$D26,BN$14&lt;=$F26,$G26="Завершено",$D26&lt;&gt;"",$F26&lt;&gt;"")</formula>
    </cfRule>
  </conditionalFormatting>
  <conditionalFormatting sqref="BN27">
    <cfRule type="expression" dxfId="1" priority="1615">
      <formula>AND(BN$14&gt;=$D27,BN$14&lt;=$F27,$D27&lt;&gt;"",$F27&lt;&gt;"")</formula>
    </cfRule>
    <cfRule type="expression" dxfId="2" priority="1616">
      <formula>AND(BN$14&gt;=$D27,BN$14&lt;=$F27,$G27="Завершено",$D27&lt;&gt;"",$F27&lt;&gt;"")</formula>
    </cfRule>
  </conditionalFormatting>
  <conditionalFormatting sqref="BN28">
    <cfRule type="expression" dxfId="1" priority="1735">
      <formula>AND(BN$14&gt;=$D28,BN$14&lt;=$F28,$D28&lt;&gt;"",$F28&lt;&gt;"")</formula>
    </cfRule>
    <cfRule type="expression" dxfId="2" priority="1736">
      <formula>AND(BN$14&gt;=$D28,BN$14&lt;=$F28,$G28="Завершено",$D28&lt;&gt;"",$F28&lt;&gt;"")</formula>
    </cfRule>
  </conditionalFormatting>
  <conditionalFormatting sqref="BN29">
    <cfRule type="expression" dxfId="1" priority="1855">
      <formula>AND(BN$14&gt;=$D29,BN$14&lt;=$F29,$D29&lt;&gt;"",$F29&lt;&gt;"")</formula>
    </cfRule>
    <cfRule type="expression" dxfId="2" priority="1856">
      <formula>AND(BN$14&gt;=$D29,BN$14&lt;=$F29,$G29="Завершено",$D29&lt;&gt;"",$F29&lt;&gt;"")</formula>
    </cfRule>
  </conditionalFormatting>
  <conditionalFormatting sqref="BN30">
    <cfRule type="expression" dxfId="1" priority="1975">
      <formula>AND(BN$14&gt;=$D30,BN$14&lt;=$F30,$D30&lt;&gt;"",$F30&lt;&gt;"")</formula>
    </cfRule>
    <cfRule type="expression" dxfId="2" priority="1976">
      <formula>AND(BN$14&gt;=$D30,BN$14&lt;=$F30,$G30="Завершено",$D30&lt;&gt;"",$F30&lt;&gt;"")</formula>
    </cfRule>
  </conditionalFormatting>
  <conditionalFormatting sqref="BN31">
    <cfRule type="expression" dxfId="1" priority="2095">
      <formula>AND(BN$14&gt;=$D31,BN$14&lt;=$F31,$D31&lt;&gt;"",$F31&lt;&gt;"")</formula>
    </cfRule>
    <cfRule type="expression" dxfId="2" priority="2096">
      <formula>AND(BN$14&gt;=$D31,BN$14&lt;=$F31,$G31="Завершено",$D31&lt;&gt;"",$F31&lt;&gt;"")</formula>
    </cfRule>
  </conditionalFormatting>
  <conditionalFormatting sqref="BN32">
    <cfRule type="expression" dxfId="1" priority="2215">
      <formula>AND(BN$14&gt;=$D32,BN$14&lt;=$F32,$D32&lt;&gt;"",$F32&lt;&gt;"")</formula>
    </cfRule>
    <cfRule type="expression" dxfId="2" priority="2216">
      <formula>AND(BN$14&gt;=$D32,BN$14&lt;=$F32,$G32="Завершено",$D32&lt;&gt;"",$F32&lt;&gt;"")</formula>
    </cfRule>
  </conditionalFormatting>
  <conditionalFormatting sqref="BN33">
    <cfRule type="expression" dxfId="1" priority="2335">
      <formula>AND(BN$14&gt;=$D33,BN$14&lt;=$F33,$D33&lt;&gt;"",$F33&lt;&gt;"")</formula>
    </cfRule>
    <cfRule type="expression" dxfId="2" priority="2336">
      <formula>AND(BN$14&gt;=$D33,BN$14&lt;=$F33,$G33="Завершено",$D33&lt;&gt;"",$F33&lt;&gt;"")</formula>
    </cfRule>
  </conditionalFormatting>
  <conditionalFormatting sqref="BN34">
    <cfRule type="expression" dxfId="1" priority="2455">
      <formula>AND(BN$14&gt;=$D34,BN$14&lt;=$F34,$D34&lt;&gt;"",$F34&lt;&gt;"")</formula>
    </cfRule>
    <cfRule type="expression" dxfId="2" priority="2456">
      <formula>AND(BN$14&gt;=$D34,BN$14&lt;=$F34,$G34="Завершено",$D34&lt;&gt;"",$F34&lt;&gt;"")</formula>
    </cfRule>
  </conditionalFormatting>
  <conditionalFormatting sqref="BN35">
    <cfRule type="expression" dxfId="1" priority="2575">
      <formula>AND(BN$14&gt;=$D35,BN$14&lt;=$F35,$D35&lt;&gt;"",$F35&lt;&gt;"")</formula>
    </cfRule>
    <cfRule type="expression" dxfId="2" priority="2576">
      <formula>AND(BN$14&gt;=$D35,BN$14&lt;=$F35,$G35="Завершено",$D35&lt;&gt;"",$F35&lt;&gt;"")</formula>
    </cfRule>
  </conditionalFormatting>
  <conditionalFormatting sqref="BN36">
    <cfRule type="expression" dxfId="1" priority="2695">
      <formula>AND(BN$14&gt;=$D36,BN$14&lt;=$F36,$D36&lt;&gt;"",$F36&lt;&gt;"")</formula>
    </cfRule>
    <cfRule type="expression" dxfId="2" priority="2696">
      <formula>AND(BN$14&gt;=$D36,BN$14&lt;=$F36,$G36="Завершено",$D36&lt;&gt;"",$F36&lt;&gt;"")</formula>
    </cfRule>
  </conditionalFormatting>
  <conditionalFormatting sqref="BN37">
    <cfRule type="expression" dxfId="1" priority="2815">
      <formula>AND(BN$14&gt;=$D37,BN$14&lt;=$F37,$D37&lt;&gt;"",$F37&lt;&gt;"")</formula>
    </cfRule>
    <cfRule type="expression" dxfId="2" priority="2816">
      <formula>AND(BN$14&gt;=$D37,BN$14&lt;=$F37,$G37="Завершено",$D37&lt;&gt;"",$F37&lt;&gt;"")</formula>
    </cfRule>
  </conditionalFormatting>
  <conditionalFormatting sqref="BN38">
    <cfRule type="expression" dxfId="1" priority="2935">
      <formula>AND(BN$14&gt;=$D38,BN$14&lt;=$F38,$D38&lt;&gt;"",$F38&lt;&gt;"")</formula>
    </cfRule>
    <cfRule type="expression" dxfId="2" priority="2936">
      <formula>AND(BN$14&gt;=$D38,BN$14&lt;=$F38,$G38="Завершено",$D38&lt;&gt;"",$F38&lt;&gt;"")</formula>
    </cfRule>
  </conditionalFormatting>
  <conditionalFormatting sqref="BN39">
    <cfRule type="expression" dxfId="1" priority="3055">
      <formula>AND(BN$14&gt;=$D39,BN$14&lt;=$F39,$D39&lt;&gt;"",$F39&lt;&gt;"")</formula>
    </cfRule>
    <cfRule type="expression" dxfId="2" priority="3056">
      <formula>AND(BN$14&gt;=$D39,BN$14&lt;=$F39,$G39="Завершено",$D39&lt;&gt;"",$F39&lt;&gt;"")</formula>
    </cfRule>
  </conditionalFormatting>
  <conditionalFormatting sqref="BN40">
    <cfRule type="expression" dxfId="1" priority="3175">
      <formula>AND(BN$14&gt;=$D40,BN$14&lt;=$F40,$D40&lt;&gt;"",$F40&lt;&gt;"")</formula>
    </cfRule>
    <cfRule type="expression" dxfId="2" priority="3176">
      <formula>AND(BN$14&gt;=$D40,BN$14&lt;=$F40,$G40="Завершено",$D40&lt;&gt;"",$F40&lt;&gt;"")</formula>
    </cfRule>
  </conditionalFormatting>
  <conditionalFormatting sqref="BN41">
    <cfRule type="expression" dxfId="1" priority="3295">
      <formula>AND(BN$14&gt;=$D41,BN$14&lt;=$F41,$D41&lt;&gt;"",$F41&lt;&gt;"")</formula>
    </cfRule>
    <cfRule type="expression" dxfId="2" priority="3296">
      <formula>AND(BN$14&gt;=$D41,BN$14&lt;=$F41,$G41="Завершено",$D41&lt;&gt;"",$F41&lt;&gt;"")</formula>
    </cfRule>
  </conditionalFormatting>
  <conditionalFormatting sqref="BN42">
    <cfRule type="expression" dxfId="1" priority="3415">
      <formula>AND(BN$14&gt;=$D42,BN$14&lt;=$F42,$D42&lt;&gt;"",$F42&lt;&gt;"")</formula>
    </cfRule>
    <cfRule type="expression" dxfId="2" priority="3416">
      <formula>AND(BN$14&gt;=$D42,BN$14&lt;=$F42,$G42="Завершено",$D42&lt;&gt;"",$F42&lt;&gt;"")</formula>
    </cfRule>
  </conditionalFormatting>
  <conditionalFormatting sqref="BN43">
    <cfRule type="expression" dxfId="1" priority="3535">
      <formula>AND(BN$14&gt;=$D43,BN$14&lt;=$F43,$D43&lt;&gt;"",$F43&lt;&gt;"")</formula>
    </cfRule>
    <cfRule type="expression" dxfId="2" priority="3536">
      <formula>AND(BN$14&gt;=$D43,BN$14&lt;=$F43,$G43="Завершено",$D43&lt;&gt;"",$F43&lt;&gt;"")</formula>
    </cfRule>
  </conditionalFormatting>
  <conditionalFormatting sqref="BN44">
    <cfRule type="expression" dxfId="1" priority="3655">
      <formula>AND(BN$14&gt;=$D44,BN$14&lt;=$F44,$D44&lt;&gt;"",$F44&lt;&gt;"")</formula>
    </cfRule>
    <cfRule type="expression" dxfId="2" priority="3656">
      <formula>AND(BN$14&gt;=$D44,BN$14&lt;=$F44,$G44="Завершено",$D44&lt;&gt;"",$F44&lt;&gt;"")</formula>
    </cfRule>
  </conditionalFormatting>
  <conditionalFormatting sqref="BO14:BO15">
    <cfRule type="expression" dxfId="0" priority="59">
      <formula>AND(BO$14&lt;&gt;"",WEEKDAY(BO$14,2)&gt;5)</formula>
    </cfRule>
  </conditionalFormatting>
  <conditionalFormatting sqref="BO15">
    <cfRule type="expression" dxfId="1" priority="177">
      <formula>AND(BO$14&gt;=$D15,BO$14&lt;=$F15,$D15&lt;&gt;"",$F15&lt;&gt;"")</formula>
    </cfRule>
    <cfRule type="expression" dxfId="2" priority="178">
      <formula>AND(BO$14&gt;=$D15,BO$14&lt;=$F15,$G15="Завершено",$D15&lt;&gt;"",$F15&lt;&gt;"")</formula>
    </cfRule>
  </conditionalFormatting>
  <conditionalFormatting sqref="BO16">
    <cfRule type="expression" dxfId="1" priority="297">
      <formula>AND(BO$14&gt;=$D16,BO$14&lt;=$F16,$D16&lt;&gt;"",$F16&lt;&gt;"")</formula>
    </cfRule>
    <cfRule type="expression" dxfId="2" priority="298">
      <formula>AND(BO$14&gt;=$D16,BO$14&lt;=$F16,$G16="Завершено",$D16&lt;&gt;"",$F16&lt;&gt;"")</formula>
    </cfRule>
  </conditionalFormatting>
  <conditionalFormatting sqref="BO17">
    <cfRule type="expression" dxfId="1" priority="417">
      <formula>AND(BO$14&gt;=$D17,BO$14&lt;=$F17,$D17&lt;&gt;"",$F17&lt;&gt;"")</formula>
    </cfRule>
    <cfRule type="expression" dxfId="2" priority="418">
      <formula>AND(BO$14&gt;=$D17,BO$14&lt;=$F17,$G17="Завершено",$D17&lt;&gt;"",$F17&lt;&gt;"")</formula>
    </cfRule>
  </conditionalFormatting>
  <conditionalFormatting sqref="BO18">
    <cfRule type="expression" dxfId="1" priority="537">
      <formula>AND(BO$14&gt;=$D18,BO$14&lt;=$F18,$D18&lt;&gt;"",$F18&lt;&gt;"")</formula>
    </cfRule>
    <cfRule type="expression" dxfId="2" priority="538">
      <formula>AND(BO$14&gt;=$D18,BO$14&lt;=$F18,$G18="Завершено",$D18&lt;&gt;"",$F18&lt;&gt;"")</formula>
    </cfRule>
  </conditionalFormatting>
  <conditionalFormatting sqref="BO19">
    <cfRule type="expression" dxfId="1" priority="657">
      <formula>AND(BO$14&gt;=$D19,BO$14&lt;=$F19,$D19&lt;&gt;"",$F19&lt;&gt;"")</formula>
    </cfRule>
    <cfRule type="expression" dxfId="2" priority="658">
      <formula>AND(BO$14&gt;=$D19,BO$14&lt;=$F19,$G19="Завершено",$D19&lt;&gt;"",$F19&lt;&gt;"")</formula>
    </cfRule>
  </conditionalFormatting>
  <conditionalFormatting sqref="BO20">
    <cfRule type="expression" dxfId="1" priority="777">
      <formula>AND(BO$14&gt;=$D20,BO$14&lt;=$F20,$D20&lt;&gt;"",$F20&lt;&gt;"")</formula>
    </cfRule>
    <cfRule type="expression" dxfId="2" priority="778">
      <formula>AND(BO$14&gt;=$D20,BO$14&lt;=$F20,$G20="Завершено",$D20&lt;&gt;"",$F20&lt;&gt;"")</formula>
    </cfRule>
  </conditionalFormatting>
  <conditionalFormatting sqref="BO21">
    <cfRule type="expression" dxfId="1" priority="897">
      <formula>AND(BO$14&gt;=$D21,BO$14&lt;=$F21,$D21&lt;&gt;"",$F21&lt;&gt;"")</formula>
    </cfRule>
    <cfRule type="expression" dxfId="2" priority="898">
      <formula>AND(BO$14&gt;=$D21,BO$14&lt;=$F21,$G21="Завершено",$D21&lt;&gt;"",$F21&lt;&gt;"")</formula>
    </cfRule>
  </conditionalFormatting>
  <conditionalFormatting sqref="BO22">
    <cfRule type="expression" dxfId="1" priority="1017">
      <formula>AND(BO$14&gt;=$D22,BO$14&lt;=$F22,$D22&lt;&gt;"",$F22&lt;&gt;"")</formula>
    </cfRule>
    <cfRule type="expression" dxfId="2" priority="1018">
      <formula>AND(BO$14&gt;=$D22,BO$14&lt;=$F22,$G22="Завершено",$D22&lt;&gt;"",$F22&lt;&gt;"")</formula>
    </cfRule>
  </conditionalFormatting>
  <conditionalFormatting sqref="BO23">
    <cfRule type="expression" dxfId="1" priority="1137">
      <formula>AND(BO$14&gt;=$D23,BO$14&lt;=$F23,$D23&lt;&gt;"",$F23&lt;&gt;"")</formula>
    </cfRule>
    <cfRule type="expression" dxfId="2" priority="1138">
      <formula>AND(BO$14&gt;=$D23,BO$14&lt;=$F23,$G23="Завершено",$D23&lt;&gt;"",$F23&lt;&gt;"")</formula>
    </cfRule>
  </conditionalFormatting>
  <conditionalFormatting sqref="BO24">
    <cfRule type="expression" dxfId="1" priority="1257">
      <formula>AND(BO$14&gt;=$D24,BO$14&lt;=$F24,$D24&lt;&gt;"",$F24&lt;&gt;"")</formula>
    </cfRule>
    <cfRule type="expression" dxfId="2" priority="1258">
      <formula>AND(BO$14&gt;=$D24,BO$14&lt;=$F24,$G24="Завершено",$D24&lt;&gt;"",$F24&lt;&gt;"")</formula>
    </cfRule>
  </conditionalFormatting>
  <conditionalFormatting sqref="BO25">
    <cfRule type="expression" dxfId="1" priority="1377">
      <formula>AND(BO$14&gt;=$D25,BO$14&lt;=$F25,$D25&lt;&gt;"",$F25&lt;&gt;"")</formula>
    </cfRule>
    <cfRule type="expression" dxfId="2" priority="1378">
      <formula>AND(BO$14&gt;=$D25,BO$14&lt;=$F25,$G25="Завершено",$D25&lt;&gt;"",$F25&lt;&gt;"")</formula>
    </cfRule>
  </conditionalFormatting>
  <conditionalFormatting sqref="BO26">
    <cfRule type="expression" dxfId="1" priority="1497">
      <formula>AND(BO$14&gt;=$D26,BO$14&lt;=$F26,$D26&lt;&gt;"",$F26&lt;&gt;"")</formula>
    </cfRule>
    <cfRule type="expression" dxfId="2" priority="1498">
      <formula>AND(BO$14&gt;=$D26,BO$14&lt;=$F26,$G26="Завершено",$D26&lt;&gt;"",$F26&lt;&gt;"")</formula>
    </cfRule>
  </conditionalFormatting>
  <conditionalFormatting sqref="BO27">
    <cfRule type="expression" dxfId="1" priority="1617">
      <formula>AND(BO$14&gt;=$D27,BO$14&lt;=$F27,$D27&lt;&gt;"",$F27&lt;&gt;"")</formula>
    </cfRule>
    <cfRule type="expression" dxfId="2" priority="1618">
      <formula>AND(BO$14&gt;=$D27,BO$14&lt;=$F27,$G27="Завершено",$D27&lt;&gt;"",$F27&lt;&gt;"")</formula>
    </cfRule>
  </conditionalFormatting>
  <conditionalFormatting sqref="BO28">
    <cfRule type="expression" dxfId="1" priority="1737">
      <formula>AND(BO$14&gt;=$D28,BO$14&lt;=$F28,$D28&lt;&gt;"",$F28&lt;&gt;"")</formula>
    </cfRule>
    <cfRule type="expression" dxfId="2" priority="1738">
      <formula>AND(BO$14&gt;=$D28,BO$14&lt;=$F28,$G28="Завершено",$D28&lt;&gt;"",$F28&lt;&gt;"")</formula>
    </cfRule>
  </conditionalFormatting>
  <conditionalFormatting sqref="BO29">
    <cfRule type="expression" dxfId="1" priority="1857">
      <formula>AND(BO$14&gt;=$D29,BO$14&lt;=$F29,$D29&lt;&gt;"",$F29&lt;&gt;"")</formula>
    </cfRule>
    <cfRule type="expression" dxfId="2" priority="1858">
      <formula>AND(BO$14&gt;=$D29,BO$14&lt;=$F29,$G29="Завершено",$D29&lt;&gt;"",$F29&lt;&gt;"")</formula>
    </cfRule>
  </conditionalFormatting>
  <conditionalFormatting sqref="BO30">
    <cfRule type="expression" dxfId="1" priority="1977">
      <formula>AND(BO$14&gt;=$D30,BO$14&lt;=$F30,$D30&lt;&gt;"",$F30&lt;&gt;"")</formula>
    </cfRule>
    <cfRule type="expression" dxfId="2" priority="1978">
      <formula>AND(BO$14&gt;=$D30,BO$14&lt;=$F30,$G30="Завершено",$D30&lt;&gt;"",$F30&lt;&gt;"")</formula>
    </cfRule>
  </conditionalFormatting>
  <conditionalFormatting sqref="BO31">
    <cfRule type="expression" dxfId="1" priority="2097">
      <formula>AND(BO$14&gt;=$D31,BO$14&lt;=$F31,$D31&lt;&gt;"",$F31&lt;&gt;"")</formula>
    </cfRule>
    <cfRule type="expression" dxfId="2" priority="2098">
      <formula>AND(BO$14&gt;=$D31,BO$14&lt;=$F31,$G31="Завершено",$D31&lt;&gt;"",$F31&lt;&gt;"")</formula>
    </cfRule>
  </conditionalFormatting>
  <conditionalFormatting sqref="BO32">
    <cfRule type="expression" dxfId="1" priority="2217">
      <formula>AND(BO$14&gt;=$D32,BO$14&lt;=$F32,$D32&lt;&gt;"",$F32&lt;&gt;"")</formula>
    </cfRule>
    <cfRule type="expression" dxfId="2" priority="2218">
      <formula>AND(BO$14&gt;=$D32,BO$14&lt;=$F32,$G32="Завершено",$D32&lt;&gt;"",$F32&lt;&gt;"")</formula>
    </cfRule>
  </conditionalFormatting>
  <conditionalFormatting sqref="BO33">
    <cfRule type="expression" dxfId="1" priority="2337">
      <formula>AND(BO$14&gt;=$D33,BO$14&lt;=$F33,$D33&lt;&gt;"",$F33&lt;&gt;"")</formula>
    </cfRule>
    <cfRule type="expression" dxfId="2" priority="2338">
      <formula>AND(BO$14&gt;=$D33,BO$14&lt;=$F33,$G33="Завершено",$D33&lt;&gt;"",$F33&lt;&gt;"")</formula>
    </cfRule>
  </conditionalFormatting>
  <conditionalFormatting sqref="BO34">
    <cfRule type="expression" dxfId="1" priority="2457">
      <formula>AND(BO$14&gt;=$D34,BO$14&lt;=$F34,$D34&lt;&gt;"",$F34&lt;&gt;"")</formula>
    </cfRule>
    <cfRule type="expression" dxfId="2" priority="2458">
      <formula>AND(BO$14&gt;=$D34,BO$14&lt;=$F34,$G34="Завершено",$D34&lt;&gt;"",$F34&lt;&gt;"")</formula>
    </cfRule>
  </conditionalFormatting>
  <conditionalFormatting sqref="BO35">
    <cfRule type="expression" dxfId="1" priority="2577">
      <formula>AND(BO$14&gt;=$D35,BO$14&lt;=$F35,$D35&lt;&gt;"",$F35&lt;&gt;"")</formula>
    </cfRule>
    <cfRule type="expression" dxfId="2" priority="2578">
      <formula>AND(BO$14&gt;=$D35,BO$14&lt;=$F35,$G35="Завершено",$D35&lt;&gt;"",$F35&lt;&gt;"")</formula>
    </cfRule>
  </conditionalFormatting>
  <conditionalFormatting sqref="BO36">
    <cfRule type="expression" dxfId="1" priority="2697">
      <formula>AND(BO$14&gt;=$D36,BO$14&lt;=$F36,$D36&lt;&gt;"",$F36&lt;&gt;"")</formula>
    </cfRule>
    <cfRule type="expression" dxfId="2" priority="2698">
      <formula>AND(BO$14&gt;=$D36,BO$14&lt;=$F36,$G36="Завершено",$D36&lt;&gt;"",$F36&lt;&gt;"")</formula>
    </cfRule>
  </conditionalFormatting>
  <conditionalFormatting sqref="BO37">
    <cfRule type="expression" dxfId="1" priority="2817">
      <formula>AND(BO$14&gt;=$D37,BO$14&lt;=$F37,$D37&lt;&gt;"",$F37&lt;&gt;"")</formula>
    </cfRule>
    <cfRule type="expression" dxfId="2" priority="2818">
      <formula>AND(BO$14&gt;=$D37,BO$14&lt;=$F37,$G37="Завершено",$D37&lt;&gt;"",$F37&lt;&gt;"")</formula>
    </cfRule>
  </conditionalFormatting>
  <conditionalFormatting sqref="BO38">
    <cfRule type="expression" dxfId="1" priority="2937">
      <formula>AND(BO$14&gt;=$D38,BO$14&lt;=$F38,$D38&lt;&gt;"",$F38&lt;&gt;"")</formula>
    </cfRule>
    <cfRule type="expression" dxfId="2" priority="2938">
      <formula>AND(BO$14&gt;=$D38,BO$14&lt;=$F38,$G38="Завершено",$D38&lt;&gt;"",$F38&lt;&gt;"")</formula>
    </cfRule>
  </conditionalFormatting>
  <conditionalFormatting sqref="BO39">
    <cfRule type="expression" dxfId="1" priority="3057">
      <formula>AND(BO$14&gt;=$D39,BO$14&lt;=$F39,$D39&lt;&gt;"",$F39&lt;&gt;"")</formula>
    </cfRule>
    <cfRule type="expression" dxfId="2" priority="3058">
      <formula>AND(BO$14&gt;=$D39,BO$14&lt;=$F39,$G39="Завершено",$D39&lt;&gt;"",$F39&lt;&gt;"")</formula>
    </cfRule>
  </conditionalFormatting>
  <conditionalFormatting sqref="BO40">
    <cfRule type="expression" dxfId="1" priority="3177">
      <formula>AND(BO$14&gt;=$D40,BO$14&lt;=$F40,$D40&lt;&gt;"",$F40&lt;&gt;"")</formula>
    </cfRule>
    <cfRule type="expression" dxfId="2" priority="3178">
      <formula>AND(BO$14&gt;=$D40,BO$14&lt;=$F40,$G40="Завершено",$D40&lt;&gt;"",$F40&lt;&gt;"")</formula>
    </cfRule>
  </conditionalFormatting>
  <conditionalFormatting sqref="BO41">
    <cfRule type="expression" dxfId="1" priority="3297">
      <formula>AND(BO$14&gt;=$D41,BO$14&lt;=$F41,$D41&lt;&gt;"",$F41&lt;&gt;"")</formula>
    </cfRule>
    <cfRule type="expression" dxfId="2" priority="3298">
      <formula>AND(BO$14&gt;=$D41,BO$14&lt;=$F41,$G41="Завершено",$D41&lt;&gt;"",$F41&lt;&gt;"")</formula>
    </cfRule>
  </conditionalFormatting>
  <conditionalFormatting sqref="BO42">
    <cfRule type="expression" dxfId="1" priority="3417">
      <formula>AND(BO$14&gt;=$D42,BO$14&lt;=$F42,$D42&lt;&gt;"",$F42&lt;&gt;"")</formula>
    </cfRule>
    <cfRule type="expression" dxfId="2" priority="3418">
      <formula>AND(BO$14&gt;=$D42,BO$14&lt;=$F42,$G42="Завершено",$D42&lt;&gt;"",$F42&lt;&gt;"")</formula>
    </cfRule>
  </conditionalFormatting>
  <conditionalFormatting sqref="BO43">
    <cfRule type="expression" dxfId="1" priority="3537">
      <formula>AND(BO$14&gt;=$D43,BO$14&lt;=$F43,$D43&lt;&gt;"",$F43&lt;&gt;"")</formula>
    </cfRule>
    <cfRule type="expression" dxfId="2" priority="3538">
      <formula>AND(BO$14&gt;=$D43,BO$14&lt;=$F43,$G43="Завершено",$D43&lt;&gt;"",$F43&lt;&gt;"")</formula>
    </cfRule>
  </conditionalFormatting>
  <conditionalFormatting sqref="BO44">
    <cfRule type="expression" dxfId="1" priority="3657">
      <formula>AND(BO$14&gt;=$D44,BO$14&lt;=$F44,$D44&lt;&gt;"",$F44&lt;&gt;"")</formula>
    </cfRule>
    <cfRule type="expression" dxfId="2" priority="3658">
      <formula>AND(BO$14&gt;=$D44,BO$14&lt;=$F44,$G44="Завершено",$D44&lt;&gt;"",$F44&lt;&gt;"")</formula>
    </cfRule>
  </conditionalFormatting>
  <conditionalFormatting sqref="BP14:BP15">
    <cfRule type="expression" dxfId="0" priority="60">
      <formula>AND(BP$14&lt;&gt;"",WEEKDAY(BP$14,2)&gt;5)</formula>
    </cfRule>
  </conditionalFormatting>
  <conditionalFormatting sqref="BP15">
    <cfRule type="expression" dxfId="1" priority="179">
      <formula>AND(BP$14&gt;=$D15,BP$14&lt;=$F15,$D15&lt;&gt;"",$F15&lt;&gt;"")</formula>
    </cfRule>
    <cfRule type="expression" dxfId="2" priority="180">
      <formula>AND(BP$14&gt;=$D15,BP$14&lt;=$F15,$G15="Завершено",$D15&lt;&gt;"",$F15&lt;&gt;"")</formula>
    </cfRule>
  </conditionalFormatting>
  <conditionalFormatting sqref="BP16">
    <cfRule type="expression" dxfId="1" priority="299">
      <formula>AND(BP$14&gt;=$D16,BP$14&lt;=$F16,$D16&lt;&gt;"",$F16&lt;&gt;"")</formula>
    </cfRule>
    <cfRule type="expression" dxfId="2" priority="300">
      <formula>AND(BP$14&gt;=$D16,BP$14&lt;=$F16,$G16="Завершено",$D16&lt;&gt;"",$F16&lt;&gt;"")</formula>
    </cfRule>
  </conditionalFormatting>
  <conditionalFormatting sqref="BP17">
    <cfRule type="expression" dxfId="1" priority="419">
      <formula>AND(BP$14&gt;=$D17,BP$14&lt;=$F17,$D17&lt;&gt;"",$F17&lt;&gt;"")</formula>
    </cfRule>
    <cfRule type="expression" dxfId="2" priority="420">
      <formula>AND(BP$14&gt;=$D17,BP$14&lt;=$F17,$G17="Завершено",$D17&lt;&gt;"",$F17&lt;&gt;"")</formula>
    </cfRule>
  </conditionalFormatting>
  <conditionalFormatting sqref="BP18">
    <cfRule type="expression" dxfId="1" priority="539">
      <formula>AND(BP$14&gt;=$D18,BP$14&lt;=$F18,$D18&lt;&gt;"",$F18&lt;&gt;"")</formula>
    </cfRule>
    <cfRule type="expression" dxfId="2" priority="540">
      <formula>AND(BP$14&gt;=$D18,BP$14&lt;=$F18,$G18="Завершено",$D18&lt;&gt;"",$F18&lt;&gt;"")</formula>
    </cfRule>
  </conditionalFormatting>
  <conditionalFormatting sqref="BP19">
    <cfRule type="expression" dxfId="1" priority="659">
      <formula>AND(BP$14&gt;=$D19,BP$14&lt;=$F19,$D19&lt;&gt;"",$F19&lt;&gt;"")</formula>
    </cfRule>
    <cfRule type="expression" dxfId="2" priority="660">
      <formula>AND(BP$14&gt;=$D19,BP$14&lt;=$F19,$G19="Завершено",$D19&lt;&gt;"",$F19&lt;&gt;"")</formula>
    </cfRule>
  </conditionalFormatting>
  <conditionalFormatting sqref="BP20">
    <cfRule type="expression" dxfId="1" priority="779">
      <formula>AND(BP$14&gt;=$D20,BP$14&lt;=$F20,$D20&lt;&gt;"",$F20&lt;&gt;"")</formula>
    </cfRule>
    <cfRule type="expression" dxfId="2" priority="780">
      <formula>AND(BP$14&gt;=$D20,BP$14&lt;=$F20,$G20="Завершено",$D20&lt;&gt;"",$F20&lt;&gt;"")</formula>
    </cfRule>
  </conditionalFormatting>
  <conditionalFormatting sqref="BP21">
    <cfRule type="expression" dxfId="1" priority="899">
      <formula>AND(BP$14&gt;=$D21,BP$14&lt;=$F21,$D21&lt;&gt;"",$F21&lt;&gt;"")</formula>
    </cfRule>
    <cfRule type="expression" dxfId="2" priority="900">
      <formula>AND(BP$14&gt;=$D21,BP$14&lt;=$F21,$G21="Завершено",$D21&lt;&gt;"",$F21&lt;&gt;"")</formula>
    </cfRule>
  </conditionalFormatting>
  <conditionalFormatting sqref="BP22">
    <cfRule type="expression" dxfId="1" priority="1019">
      <formula>AND(BP$14&gt;=$D22,BP$14&lt;=$F22,$D22&lt;&gt;"",$F22&lt;&gt;"")</formula>
    </cfRule>
    <cfRule type="expression" dxfId="2" priority="1020">
      <formula>AND(BP$14&gt;=$D22,BP$14&lt;=$F22,$G22="Завершено",$D22&lt;&gt;"",$F22&lt;&gt;"")</formula>
    </cfRule>
  </conditionalFormatting>
  <conditionalFormatting sqref="BP23">
    <cfRule type="expression" dxfId="1" priority="1139">
      <formula>AND(BP$14&gt;=$D23,BP$14&lt;=$F23,$D23&lt;&gt;"",$F23&lt;&gt;"")</formula>
    </cfRule>
    <cfRule type="expression" dxfId="2" priority="1140">
      <formula>AND(BP$14&gt;=$D23,BP$14&lt;=$F23,$G23="Завершено",$D23&lt;&gt;"",$F23&lt;&gt;"")</formula>
    </cfRule>
  </conditionalFormatting>
  <conditionalFormatting sqref="BP24">
    <cfRule type="expression" dxfId="1" priority="1259">
      <formula>AND(BP$14&gt;=$D24,BP$14&lt;=$F24,$D24&lt;&gt;"",$F24&lt;&gt;"")</formula>
    </cfRule>
    <cfRule type="expression" dxfId="2" priority="1260">
      <formula>AND(BP$14&gt;=$D24,BP$14&lt;=$F24,$G24="Завершено",$D24&lt;&gt;"",$F24&lt;&gt;"")</formula>
    </cfRule>
  </conditionalFormatting>
  <conditionalFormatting sqref="BP25">
    <cfRule type="expression" dxfId="1" priority="1379">
      <formula>AND(BP$14&gt;=$D25,BP$14&lt;=$F25,$D25&lt;&gt;"",$F25&lt;&gt;"")</formula>
    </cfRule>
    <cfRule type="expression" dxfId="2" priority="1380">
      <formula>AND(BP$14&gt;=$D25,BP$14&lt;=$F25,$G25="Завершено",$D25&lt;&gt;"",$F25&lt;&gt;"")</formula>
    </cfRule>
  </conditionalFormatting>
  <conditionalFormatting sqref="BP26">
    <cfRule type="expression" dxfId="1" priority="1499">
      <formula>AND(BP$14&gt;=$D26,BP$14&lt;=$F26,$D26&lt;&gt;"",$F26&lt;&gt;"")</formula>
    </cfRule>
    <cfRule type="expression" dxfId="2" priority="1500">
      <formula>AND(BP$14&gt;=$D26,BP$14&lt;=$F26,$G26="Завершено",$D26&lt;&gt;"",$F26&lt;&gt;"")</formula>
    </cfRule>
  </conditionalFormatting>
  <conditionalFormatting sqref="BP27">
    <cfRule type="expression" dxfId="1" priority="1619">
      <formula>AND(BP$14&gt;=$D27,BP$14&lt;=$F27,$D27&lt;&gt;"",$F27&lt;&gt;"")</formula>
    </cfRule>
    <cfRule type="expression" dxfId="2" priority="1620">
      <formula>AND(BP$14&gt;=$D27,BP$14&lt;=$F27,$G27="Завершено",$D27&lt;&gt;"",$F27&lt;&gt;"")</formula>
    </cfRule>
  </conditionalFormatting>
  <conditionalFormatting sqref="BP28">
    <cfRule type="expression" dxfId="1" priority="1739">
      <formula>AND(BP$14&gt;=$D28,BP$14&lt;=$F28,$D28&lt;&gt;"",$F28&lt;&gt;"")</formula>
    </cfRule>
    <cfRule type="expression" dxfId="2" priority="1740">
      <formula>AND(BP$14&gt;=$D28,BP$14&lt;=$F28,$G28="Завершено",$D28&lt;&gt;"",$F28&lt;&gt;"")</formula>
    </cfRule>
  </conditionalFormatting>
  <conditionalFormatting sqref="BP29">
    <cfRule type="expression" dxfId="1" priority="1859">
      <formula>AND(BP$14&gt;=$D29,BP$14&lt;=$F29,$D29&lt;&gt;"",$F29&lt;&gt;"")</formula>
    </cfRule>
    <cfRule type="expression" dxfId="2" priority="1860">
      <formula>AND(BP$14&gt;=$D29,BP$14&lt;=$F29,$G29="Завершено",$D29&lt;&gt;"",$F29&lt;&gt;"")</formula>
    </cfRule>
  </conditionalFormatting>
  <conditionalFormatting sqref="BP30">
    <cfRule type="expression" dxfId="1" priority="1979">
      <formula>AND(BP$14&gt;=$D30,BP$14&lt;=$F30,$D30&lt;&gt;"",$F30&lt;&gt;"")</formula>
    </cfRule>
    <cfRule type="expression" dxfId="2" priority="1980">
      <formula>AND(BP$14&gt;=$D30,BP$14&lt;=$F30,$G30="Завершено",$D30&lt;&gt;"",$F30&lt;&gt;"")</formula>
    </cfRule>
  </conditionalFormatting>
  <conditionalFormatting sqref="BP31">
    <cfRule type="expression" dxfId="1" priority="2099">
      <formula>AND(BP$14&gt;=$D31,BP$14&lt;=$F31,$D31&lt;&gt;"",$F31&lt;&gt;"")</formula>
    </cfRule>
    <cfRule type="expression" dxfId="2" priority="2100">
      <formula>AND(BP$14&gt;=$D31,BP$14&lt;=$F31,$G31="Завершено",$D31&lt;&gt;"",$F31&lt;&gt;"")</formula>
    </cfRule>
  </conditionalFormatting>
  <conditionalFormatting sqref="BP32">
    <cfRule type="expression" dxfId="1" priority="2219">
      <formula>AND(BP$14&gt;=$D32,BP$14&lt;=$F32,$D32&lt;&gt;"",$F32&lt;&gt;"")</formula>
    </cfRule>
    <cfRule type="expression" dxfId="2" priority="2220">
      <formula>AND(BP$14&gt;=$D32,BP$14&lt;=$F32,$G32="Завершено",$D32&lt;&gt;"",$F32&lt;&gt;"")</formula>
    </cfRule>
  </conditionalFormatting>
  <conditionalFormatting sqref="BP33">
    <cfRule type="expression" dxfId="1" priority="2339">
      <formula>AND(BP$14&gt;=$D33,BP$14&lt;=$F33,$D33&lt;&gt;"",$F33&lt;&gt;"")</formula>
    </cfRule>
    <cfRule type="expression" dxfId="2" priority="2340">
      <formula>AND(BP$14&gt;=$D33,BP$14&lt;=$F33,$G33="Завершено",$D33&lt;&gt;"",$F33&lt;&gt;"")</formula>
    </cfRule>
  </conditionalFormatting>
  <conditionalFormatting sqref="BP34">
    <cfRule type="expression" dxfId="1" priority="2459">
      <formula>AND(BP$14&gt;=$D34,BP$14&lt;=$F34,$D34&lt;&gt;"",$F34&lt;&gt;"")</formula>
    </cfRule>
    <cfRule type="expression" dxfId="2" priority="2460">
      <formula>AND(BP$14&gt;=$D34,BP$14&lt;=$F34,$G34="Завершено",$D34&lt;&gt;"",$F34&lt;&gt;"")</formula>
    </cfRule>
  </conditionalFormatting>
  <conditionalFormatting sqref="BP35">
    <cfRule type="expression" dxfId="1" priority="2579">
      <formula>AND(BP$14&gt;=$D35,BP$14&lt;=$F35,$D35&lt;&gt;"",$F35&lt;&gt;"")</formula>
    </cfRule>
    <cfRule type="expression" dxfId="2" priority="2580">
      <formula>AND(BP$14&gt;=$D35,BP$14&lt;=$F35,$G35="Завершено",$D35&lt;&gt;"",$F35&lt;&gt;"")</formula>
    </cfRule>
  </conditionalFormatting>
  <conditionalFormatting sqref="BP36">
    <cfRule type="expression" dxfId="1" priority="2699">
      <formula>AND(BP$14&gt;=$D36,BP$14&lt;=$F36,$D36&lt;&gt;"",$F36&lt;&gt;"")</formula>
    </cfRule>
    <cfRule type="expression" dxfId="2" priority="2700">
      <formula>AND(BP$14&gt;=$D36,BP$14&lt;=$F36,$G36="Завершено",$D36&lt;&gt;"",$F36&lt;&gt;"")</formula>
    </cfRule>
  </conditionalFormatting>
  <conditionalFormatting sqref="BP37">
    <cfRule type="expression" dxfId="1" priority="2819">
      <formula>AND(BP$14&gt;=$D37,BP$14&lt;=$F37,$D37&lt;&gt;"",$F37&lt;&gt;"")</formula>
    </cfRule>
    <cfRule type="expression" dxfId="2" priority="2820">
      <formula>AND(BP$14&gt;=$D37,BP$14&lt;=$F37,$G37="Завершено",$D37&lt;&gt;"",$F37&lt;&gt;"")</formula>
    </cfRule>
  </conditionalFormatting>
  <conditionalFormatting sqref="BP38">
    <cfRule type="expression" dxfId="1" priority="2939">
      <formula>AND(BP$14&gt;=$D38,BP$14&lt;=$F38,$D38&lt;&gt;"",$F38&lt;&gt;"")</formula>
    </cfRule>
    <cfRule type="expression" dxfId="2" priority="2940">
      <formula>AND(BP$14&gt;=$D38,BP$14&lt;=$F38,$G38="Завершено",$D38&lt;&gt;"",$F38&lt;&gt;"")</formula>
    </cfRule>
  </conditionalFormatting>
  <conditionalFormatting sqref="BP39">
    <cfRule type="expression" dxfId="1" priority="3059">
      <formula>AND(BP$14&gt;=$D39,BP$14&lt;=$F39,$D39&lt;&gt;"",$F39&lt;&gt;"")</formula>
    </cfRule>
    <cfRule type="expression" dxfId="2" priority="3060">
      <formula>AND(BP$14&gt;=$D39,BP$14&lt;=$F39,$G39="Завершено",$D39&lt;&gt;"",$F39&lt;&gt;"")</formula>
    </cfRule>
  </conditionalFormatting>
  <conditionalFormatting sqref="BP40">
    <cfRule type="expression" dxfId="1" priority="3179">
      <formula>AND(BP$14&gt;=$D40,BP$14&lt;=$F40,$D40&lt;&gt;"",$F40&lt;&gt;"")</formula>
    </cfRule>
    <cfRule type="expression" dxfId="2" priority="3180">
      <formula>AND(BP$14&gt;=$D40,BP$14&lt;=$F40,$G40="Завершено",$D40&lt;&gt;"",$F40&lt;&gt;"")</formula>
    </cfRule>
  </conditionalFormatting>
  <conditionalFormatting sqref="BP41">
    <cfRule type="expression" dxfId="1" priority="3299">
      <formula>AND(BP$14&gt;=$D41,BP$14&lt;=$F41,$D41&lt;&gt;"",$F41&lt;&gt;"")</formula>
    </cfRule>
    <cfRule type="expression" dxfId="2" priority="3300">
      <formula>AND(BP$14&gt;=$D41,BP$14&lt;=$F41,$G41="Завершено",$D41&lt;&gt;"",$F41&lt;&gt;"")</formula>
    </cfRule>
  </conditionalFormatting>
  <conditionalFormatting sqref="BP42">
    <cfRule type="expression" dxfId="1" priority="3419">
      <formula>AND(BP$14&gt;=$D42,BP$14&lt;=$F42,$D42&lt;&gt;"",$F42&lt;&gt;"")</formula>
    </cfRule>
    <cfRule type="expression" dxfId="2" priority="3420">
      <formula>AND(BP$14&gt;=$D42,BP$14&lt;=$F42,$G42="Завершено",$D42&lt;&gt;"",$F42&lt;&gt;"")</formula>
    </cfRule>
  </conditionalFormatting>
  <conditionalFormatting sqref="BP43">
    <cfRule type="expression" dxfId="1" priority="3539">
      <formula>AND(BP$14&gt;=$D43,BP$14&lt;=$F43,$D43&lt;&gt;"",$F43&lt;&gt;"")</formula>
    </cfRule>
    <cfRule type="expression" dxfId="2" priority="3540">
      <formula>AND(BP$14&gt;=$D43,BP$14&lt;=$F43,$G43="Завершено",$D43&lt;&gt;"",$F43&lt;&gt;"")</formula>
    </cfRule>
  </conditionalFormatting>
  <conditionalFormatting sqref="BP44">
    <cfRule type="expression" dxfId="1" priority="3659">
      <formula>AND(BP$14&gt;=$D44,BP$14&lt;=$F44,$D44&lt;&gt;"",$F44&lt;&gt;"")</formula>
    </cfRule>
    <cfRule type="expression" dxfId="2" priority="3660">
      <formula>AND(BP$14&gt;=$D44,BP$14&lt;=$F44,$G44="Завершено",$D44&lt;&gt;"",$F44&lt;&gt;"")</formula>
    </cfRule>
  </conditionalFormatting>
  <conditionalFormatting sqref="I14:I15">
    <cfRule type="expression" dxfId="0" priority="1">
      <formula>AND(I$14&lt;&gt;"",WEEKDAY(I$14,2)&gt;5)</formula>
    </cfRule>
  </conditionalFormatting>
  <conditionalFormatting sqref="I15">
    <cfRule type="expression" dxfId="1" priority="61">
      <formula>AND(I$14&gt;=$D15,I$14&lt;=$F15,$D15&lt;&gt;"",$F15&lt;&gt;"")</formula>
    </cfRule>
    <cfRule type="expression" dxfId="2" priority="62">
      <formula>AND(I$14&gt;=$D15,I$14&lt;=$F15,$G15="Завершено",$D15&lt;&gt;"",$F15&lt;&gt;"")</formula>
    </cfRule>
  </conditionalFormatting>
  <conditionalFormatting sqref="I16">
    <cfRule type="expression" dxfId="1" priority="181">
      <formula>AND(I$14&gt;=$D16,I$14&lt;=$F16,$D16&lt;&gt;"",$F16&lt;&gt;"")</formula>
    </cfRule>
    <cfRule type="expression" dxfId="2" priority="182">
      <formula>AND(I$14&gt;=$D16,I$14&lt;=$F16,$G16="Завершено",$D16&lt;&gt;"",$F16&lt;&gt;"")</formula>
    </cfRule>
  </conditionalFormatting>
  <conditionalFormatting sqref="I17">
    <cfRule type="expression" dxfId="1" priority="301">
      <formula>AND(I$14&gt;=$D17,I$14&lt;=$F17,$D17&lt;&gt;"",$F17&lt;&gt;"")</formula>
    </cfRule>
    <cfRule type="expression" dxfId="2" priority="302">
      <formula>AND(I$14&gt;=$D17,I$14&lt;=$F17,$G17="Завершено",$D17&lt;&gt;"",$F17&lt;&gt;"")</formula>
    </cfRule>
  </conditionalFormatting>
  <conditionalFormatting sqref="I18">
    <cfRule type="expression" dxfId="1" priority="421">
      <formula>AND(I$14&gt;=$D18,I$14&lt;=$F18,$D18&lt;&gt;"",$F18&lt;&gt;"")</formula>
    </cfRule>
    <cfRule type="expression" dxfId="2" priority="422">
      <formula>AND(I$14&gt;=$D18,I$14&lt;=$F18,$G18="Завершено",$D18&lt;&gt;"",$F18&lt;&gt;"")</formula>
    </cfRule>
  </conditionalFormatting>
  <conditionalFormatting sqref="I19">
    <cfRule type="expression" dxfId="1" priority="541">
      <formula>AND(I$14&gt;=$D19,I$14&lt;=$F19,$D19&lt;&gt;"",$F19&lt;&gt;"")</formula>
    </cfRule>
    <cfRule type="expression" dxfId="2" priority="542">
      <formula>AND(I$14&gt;=$D19,I$14&lt;=$F19,$G19="Завершено",$D19&lt;&gt;"",$F19&lt;&gt;"")</formula>
    </cfRule>
  </conditionalFormatting>
  <conditionalFormatting sqref="I20">
    <cfRule type="expression" dxfId="1" priority="661">
      <formula>AND(I$14&gt;=$D20,I$14&lt;=$F20,$D20&lt;&gt;"",$F20&lt;&gt;"")</formula>
    </cfRule>
    <cfRule type="expression" dxfId="2" priority="662">
      <formula>AND(I$14&gt;=$D20,I$14&lt;=$F20,$G20="Завершено",$D20&lt;&gt;"",$F20&lt;&gt;"")</formula>
    </cfRule>
  </conditionalFormatting>
  <conditionalFormatting sqref="I21">
    <cfRule type="expression" dxfId="1" priority="781">
      <formula>AND(I$14&gt;=$D21,I$14&lt;=$F21,$D21&lt;&gt;"",$F21&lt;&gt;"")</formula>
    </cfRule>
    <cfRule type="expression" dxfId="2" priority="782">
      <formula>AND(I$14&gt;=$D21,I$14&lt;=$F21,$G21="Завершено",$D21&lt;&gt;"",$F21&lt;&gt;"")</formula>
    </cfRule>
  </conditionalFormatting>
  <conditionalFormatting sqref="I22">
    <cfRule type="expression" dxfId="1" priority="901">
      <formula>AND(I$14&gt;=$D22,I$14&lt;=$F22,$D22&lt;&gt;"",$F22&lt;&gt;"")</formula>
    </cfRule>
    <cfRule type="expression" dxfId="2" priority="902">
      <formula>AND(I$14&gt;=$D22,I$14&lt;=$F22,$G22="Завершено",$D22&lt;&gt;"",$F22&lt;&gt;"")</formula>
    </cfRule>
  </conditionalFormatting>
  <conditionalFormatting sqref="I23">
    <cfRule type="expression" dxfId="1" priority="1021">
      <formula>AND(I$14&gt;=$D23,I$14&lt;=$F23,$D23&lt;&gt;"",$F23&lt;&gt;"")</formula>
    </cfRule>
    <cfRule type="expression" dxfId="2" priority="1022">
      <formula>AND(I$14&gt;=$D23,I$14&lt;=$F23,$G23="Завершено",$D23&lt;&gt;"",$F23&lt;&gt;"")</formula>
    </cfRule>
  </conditionalFormatting>
  <conditionalFormatting sqref="I24">
    <cfRule type="expression" dxfId="1" priority="1141">
      <formula>AND(I$14&gt;=$D24,I$14&lt;=$F24,$D24&lt;&gt;"",$F24&lt;&gt;"")</formula>
    </cfRule>
    <cfRule type="expression" dxfId="2" priority="1142">
      <formula>AND(I$14&gt;=$D24,I$14&lt;=$F24,$G24="Завершено",$D24&lt;&gt;"",$F24&lt;&gt;"")</formula>
    </cfRule>
  </conditionalFormatting>
  <conditionalFormatting sqref="I25">
    <cfRule type="expression" dxfId="1" priority="1261">
      <formula>AND(I$14&gt;=$D25,I$14&lt;=$F25,$D25&lt;&gt;"",$F25&lt;&gt;"")</formula>
    </cfRule>
    <cfRule type="expression" dxfId="2" priority="1262">
      <formula>AND(I$14&gt;=$D25,I$14&lt;=$F25,$G25="Завершено",$D25&lt;&gt;"",$F25&lt;&gt;"")</formula>
    </cfRule>
  </conditionalFormatting>
  <conditionalFormatting sqref="I26">
    <cfRule type="expression" dxfId="1" priority="1381">
      <formula>AND(I$14&gt;=$D26,I$14&lt;=$F26,$D26&lt;&gt;"",$F26&lt;&gt;"")</formula>
    </cfRule>
    <cfRule type="expression" dxfId="2" priority="1382">
      <formula>AND(I$14&gt;=$D26,I$14&lt;=$F26,$G26="Завершено",$D26&lt;&gt;"",$F26&lt;&gt;"")</formula>
    </cfRule>
  </conditionalFormatting>
  <conditionalFormatting sqref="I27">
    <cfRule type="expression" dxfId="1" priority="1501">
      <formula>AND(I$14&gt;=$D27,I$14&lt;=$F27,$D27&lt;&gt;"",$F27&lt;&gt;"")</formula>
    </cfRule>
    <cfRule type="expression" dxfId="2" priority="1502">
      <formula>AND(I$14&gt;=$D27,I$14&lt;=$F27,$G27="Завершено",$D27&lt;&gt;"",$F27&lt;&gt;"")</formula>
    </cfRule>
  </conditionalFormatting>
  <conditionalFormatting sqref="I28">
    <cfRule type="expression" dxfId="1" priority="1621">
      <formula>AND(I$14&gt;=$D28,I$14&lt;=$F28,$D28&lt;&gt;"",$F28&lt;&gt;"")</formula>
    </cfRule>
    <cfRule type="expression" dxfId="2" priority="1622">
      <formula>AND(I$14&gt;=$D28,I$14&lt;=$F28,$G28="Завершено",$D28&lt;&gt;"",$F28&lt;&gt;"")</formula>
    </cfRule>
  </conditionalFormatting>
  <conditionalFormatting sqref="I29">
    <cfRule type="expression" dxfId="1" priority="1741">
      <formula>AND(I$14&gt;=$D29,I$14&lt;=$F29,$D29&lt;&gt;"",$F29&lt;&gt;"")</formula>
    </cfRule>
    <cfRule type="expression" dxfId="2" priority="1742">
      <formula>AND(I$14&gt;=$D29,I$14&lt;=$F29,$G29="Завершено",$D29&lt;&gt;"",$F29&lt;&gt;"")</formula>
    </cfRule>
  </conditionalFormatting>
  <conditionalFormatting sqref="I30">
    <cfRule type="expression" dxfId="1" priority="1861">
      <formula>AND(I$14&gt;=$D30,I$14&lt;=$F30,$D30&lt;&gt;"",$F30&lt;&gt;"")</formula>
    </cfRule>
    <cfRule type="expression" dxfId="2" priority="1862">
      <formula>AND(I$14&gt;=$D30,I$14&lt;=$F30,$G30="Завершено",$D30&lt;&gt;"",$F30&lt;&gt;"")</formula>
    </cfRule>
  </conditionalFormatting>
  <conditionalFormatting sqref="I31">
    <cfRule type="expression" dxfId="1" priority="1981">
      <formula>AND(I$14&gt;=$D31,I$14&lt;=$F31,$D31&lt;&gt;"",$F31&lt;&gt;"")</formula>
    </cfRule>
    <cfRule type="expression" dxfId="2" priority="1982">
      <formula>AND(I$14&gt;=$D31,I$14&lt;=$F31,$G31="Завершено",$D31&lt;&gt;"",$F31&lt;&gt;"")</formula>
    </cfRule>
  </conditionalFormatting>
  <conditionalFormatting sqref="I32">
    <cfRule type="expression" dxfId="1" priority="2101">
      <formula>AND(I$14&gt;=$D32,I$14&lt;=$F32,$D32&lt;&gt;"",$F32&lt;&gt;"")</formula>
    </cfRule>
    <cfRule type="expression" dxfId="2" priority="2102">
      <formula>AND(I$14&gt;=$D32,I$14&lt;=$F32,$G32="Завершено",$D32&lt;&gt;"",$F32&lt;&gt;"")</formula>
    </cfRule>
  </conditionalFormatting>
  <conditionalFormatting sqref="I33">
    <cfRule type="expression" dxfId="1" priority="2221">
      <formula>AND(I$14&gt;=$D33,I$14&lt;=$F33,$D33&lt;&gt;"",$F33&lt;&gt;"")</formula>
    </cfRule>
    <cfRule type="expression" dxfId="2" priority="2222">
      <formula>AND(I$14&gt;=$D33,I$14&lt;=$F33,$G33="Завершено",$D33&lt;&gt;"",$F33&lt;&gt;"")</formula>
    </cfRule>
  </conditionalFormatting>
  <conditionalFormatting sqref="I34">
    <cfRule type="expression" dxfId="1" priority="2341">
      <formula>AND(I$14&gt;=$D34,I$14&lt;=$F34,$D34&lt;&gt;"",$F34&lt;&gt;"")</formula>
    </cfRule>
    <cfRule type="expression" dxfId="2" priority="2342">
      <formula>AND(I$14&gt;=$D34,I$14&lt;=$F34,$G34="Завершено",$D34&lt;&gt;"",$F34&lt;&gt;"")</formula>
    </cfRule>
  </conditionalFormatting>
  <conditionalFormatting sqref="I35">
    <cfRule type="expression" dxfId="1" priority="2461">
      <formula>AND(I$14&gt;=$D35,I$14&lt;=$F35,$D35&lt;&gt;"",$F35&lt;&gt;"")</formula>
    </cfRule>
    <cfRule type="expression" dxfId="2" priority="2462">
      <formula>AND(I$14&gt;=$D35,I$14&lt;=$F35,$G35="Завершено",$D35&lt;&gt;"",$F35&lt;&gt;"")</formula>
    </cfRule>
  </conditionalFormatting>
  <conditionalFormatting sqref="I36">
    <cfRule type="expression" dxfId="1" priority="2581">
      <formula>AND(I$14&gt;=$D36,I$14&lt;=$F36,$D36&lt;&gt;"",$F36&lt;&gt;"")</formula>
    </cfRule>
    <cfRule type="expression" dxfId="2" priority="2582">
      <formula>AND(I$14&gt;=$D36,I$14&lt;=$F36,$G36="Завершено",$D36&lt;&gt;"",$F36&lt;&gt;"")</formula>
    </cfRule>
  </conditionalFormatting>
  <conditionalFormatting sqref="I37">
    <cfRule type="expression" dxfId="1" priority="2701">
      <formula>AND(I$14&gt;=$D37,I$14&lt;=$F37,$D37&lt;&gt;"",$F37&lt;&gt;"")</formula>
    </cfRule>
    <cfRule type="expression" dxfId="2" priority="2702">
      <formula>AND(I$14&gt;=$D37,I$14&lt;=$F37,$G37="Завершено",$D37&lt;&gt;"",$F37&lt;&gt;"")</formula>
    </cfRule>
  </conditionalFormatting>
  <conditionalFormatting sqref="I38">
    <cfRule type="expression" dxfId="1" priority="2821">
      <formula>AND(I$14&gt;=$D38,I$14&lt;=$F38,$D38&lt;&gt;"",$F38&lt;&gt;"")</formula>
    </cfRule>
    <cfRule type="expression" dxfId="2" priority="2822">
      <formula>AND(I$14&gt;=$D38,I$14&lt;=$F38,$G38="Завершено",$D38&lt;&gt;"",$F38&lt;&gt;"")</formula>
    </cfRule>
  </conditionalFormatting>
  <conditionalFormatting sqref="I39">
    <cfRule type="expression" dxfId="1" priority="2941">
      <formula>AND(I$14&gt;=$D39,I$14&lt;=$F39,$D39&lt;&gt;"",$F39&lt;&gt;"")</formula>
    </cfRule>
    <cfRule type="expression" dxfId="2" priority="2942">
      <formula>AND(I$14&gt;=$D39,I$14&lt;=$F39,$G39="Завершено",$D39&lt;&gt;"",$F39&lt;&gt;"")</formula>
    </cfRule>
  </conditionalFormatting>
  <conditionalFormatting sqref="I40">
    <cfRule type="expression" dxfId="1" priority="3061">
      <formula>AND(I$14&gt;=$D40,I$14&lt;=$F40,$D40&lt;&gt;"",$F40&lt;&gt;"")</formula>
    </cfRule>
    <cfRule type="expression" dxfId="2" priority="3062">
      <formula>AND(I$14&gt;=$D40,I$14&lt;=$F40,$G40="Завершено",$D40&lt;&gt;"",$F40&lt;&gt;"")</formula>
    </cfRule>
  </conditionalFormatting>
  <conditionalFormatting sqref="I41">
    <cfRule type="expression" dxfId="1" priority="3181">
      <formula>AND(I$14&gt;=$D41,I$14&lt;=$F41,$D41&lt;&gt;"",$F41&lt;&gt;"")</formula>
    </cfRule>
    <cfRule type="expression" dxfId="2" priority="3182">
      <formula>AND(I$14&gt;=$D41,I$14&lt;=$F41,$G41="Завершено",$D41&lt;&gt;"",$F41&lt;&gt;"")</formula>
    </cfRule>
  </conditionalFormatting>
  <conditionalFormatting sqref="I42">
    <cfRule type="expression" dxfId="1" priority="3301">
      <formula>AND(I$14&gt;=$D42,I$14&lt;=$F42,$D42&lt;&gt;"",$F42&lt;&gt;"")</formula>
    </cfRule>
    <cfRule type="expression" dxfId="2" priority="3302">
      <formula>AND(I$14&gt;=$D42,I$14&lt;=$F42,$G42="Завершено",$D42&lt;&gt;"",$F42&lt;&gt;"")</formula>
    </cfRule>
  </conditionalFormatting>
  <conditionalFormatting sqref="I43">
    <cfRule type="expression" dxfId="1" priority="3421">
      <formula>AND(I$14&gt;=$D43,I$14&lt;=$F43,$D43&lt;&gt;"",$F43&lt;&gt;"")</formula>
    </cfRule>
    <cfRule type="expression" dxfId="2" priority="3422">
      <formula>AND(I$14&gt;=$D43,I$14&lt;=$F43,$G43="Завершено",$D43&lt;&gt;"",$F43&lt;&gt;"")</formula>
    </cfRule>
  </conditionalFormatting>
  <conditionalFormatting sqref="I44">
    <cfRule type="expression" dxfId="1" priority="3541">
      <formula>AND(I$14&gt;=$D44,I$14&lt;=$F44,$D44&lt;&gt;"",$F44&lt;&gt;"")</formula>
    </cfRule>
    <cfRule type="expression" dxfId="2" priority="3542">
      <formula>AND(I$14&gt;=$D44,I$14&lt;=$F44,$G44="Завершено",$D44&lt;&gt;"",$F44&lt;&gt;"")</formula>
    </cfRule>
  </conditionalFormatting>
  <conditionalFormatting sqref="J14:J15">
    <cfRule type="expression" dxfId="0" priority="2">
      <formula>AND(J$14&lt;&gt;"",WEEKDAY(J$14,2)&gt;5)</formula>
    </cfRule>
  </conditionalFormatting>
  <conditionalFormatting sqref="J15">
    <cfRule type="expression" dxfId="1" priority="63">
      <formula>AND(J$14&gt;=$D15,J$14&lt;=$F15,$D15&lt;&gt;"",$F15&lt;&gt;"")</formula>
    </cfRule>
    <cfRule type="expression" dxfId="2" priority="64">
      <formula>AND(J$14&gt;=$D15,J$14&lt;=$F15,$G15="Завершено",$D15&lt;&gt;"",$F15&lt;&gt;"")</formula>
    </cfRule>
  </conditionalFormatting>
  <conditionalFormatting sqref="J16">
    <cfRule type="expression" dxfId="1" priority="183">
      <formula>AND(J$14&gt;=$D16,J$14&lt;=$F16,$D16&lt;&gt;"",$F16&lt;&gt;"")</formula>
    </cfRule>
    <cfRule type="expression" dxfId="2" priority="184">
      <formula>AND(J$14&gt;=$D16,J$14&lt;=$F16,$G16="Завершено",$D16&lt;&gt;"",$F16&lt;&gt;"")</formula>
    </cfRule>
  </conditionalFormatting>
  <conditionalFormatting sqref="J17">
    <cfRule type="expression" dxfId="1" priority="303">
      <formula>AND(J$14&gt;=$D17,J$14&lt;=$F17,$D17&lt;&gt;"",$F17&lt;&gt;"")</formula>
    </cfRule>
    <cfRule type="expression" dxfId="2" priority="304">
      <formula>AND(J$14&gt;=$D17,J$14&lt;=$F17,$G17="Завершено",$D17&lt;&gt;"",$F17&lt;&gt;"")</formula>
    </cfRule>
  </conditionalFormatting>
  <conditionalFormatting sqref="J18">
    <cfRule type="expression" dxfId="1" priority="423">
      <formula>AND(J$14&gt;=$D18,J$14&lt;=$F18,$D18&lt;&gt;"",$F18&lt;&gt;"")</formula>
    </cfRule>
    <cfRule type="expression" dxfId="2" priority="424">
      <formula>AND(J$14&gt;=$D18,J$14&lt;=$F18,$G18="Завершено",$D18&lt;&gt;"",$F18&lt;&gt;"")</formula>
    </cfRule>
  </conditionalFormatting>
  <conditionalFormatting sqref="J19">
    <cfRule type="expression" dxfId="1" priority="543">
      <formula>AND(J$14&gt;=$D19,J$14&lt;=$F19,$D19&lt;&gt;"",$F19&lt;&gt;"")</formula>
    </cfRule>
    <cfRule type="expression" dxfId="2" priority="544">
      <formula>AND(J$14&gt;=$D19,J$14&lt;=$F19,$G19="Завершено",$D19&lt;&gt;"",$F19&lt;&gt;"")</formula>
    </cfRule>
  </conditionalFormatting>
  <conditionalFormatting sqref="J20">
    <cfRule type="expression" dxfId="1" priority="663">
      <formula>AND(J$14&gt;=$D20,J$14&lt;=$F20,$D20&lt;&gt;"",$F20&lt;&gt;"")</formula>
    </cfRule>
    <cfRule type="expression" dxfId="2" priority="664">
      <formula>AND(J$14&gt;=$D20,J$14&lt;=$F20,$G20="Завершено",$D20&lt;&gt;"",$F20&lt;&gt;"")</formula>
    </cfRule>
  </conditionalFormatting>
  <conditionalFormatting sqref="J21">
    <cfRule type="expression" dxfId="1" priority="783">
      <formula>AND(J$14&gt;=$D21,J$14&lt;=$F21,$D21&lt;&gt;"",$F21&lt;&gt;"")</formula>
    </cfRule>
    <cfRule type="expression" dxfId="2" priority="784">
      <formula>AND(J$14&gt;=$D21,J$14&lt;=$F21,$G21="Завершено",$D21&lt;&gt;"",$F21&lt;&gt;"")</formula>
    </cfRule>
  </conditionalFormatting>
  <conditionalFormatting sqref="J22">
    <cfRule type="expression" dxfId="1" priority="903">
      <formula>AND(J$14&gt;=$D22,J$14&lt;=$F22,$D22&lt;&gt;"",$F22&lt;&gt;"")</formula>
    </cfRule>
    <cfRule type="expression" dxfId="2" priority="904">
      <formula>AND(J$14&gt;=$D22,J$14&lt;=$F22,$G22="Завершено",$D22&lt;&gt;"",$F22&lt;&gt;"")</formula>
    </cfRule>
  </conditionalFormatting>
  <conditionalFormatting sqref="J23">
    <cfRule type="expression" dxfId="1" priority="1023">
      <formula>AND(J$14&gt;=$D23,J$14&lt;=$F23,$D23&lt;&gt;"",$F23&lt;&gt;"")</formula>
    </cfRule>
    <cfRule type="expression" dxfId="2" priority="1024">
      <formula>AND(J$14&gt;=$D23,J$14&lt;=$F23,$G23="Завершено",$D23&lt;&gt;"",$F23&lt;&gt;"")</formula>
    </cfRule>
  </conditionalFormatting>
  <conditionalFormatting sqref="J24">
    <cfRule type="expression" dxfId="1" priority="1143">
      <formula>AND(J$14&gt;=$D24,J$14&lt;=$F24,$D24&lt;&gt;"",$F24&lt;&gt;"")</formula>
    </cfRule>
    <cfRule type="expression" dxfId="2" priority="1144">
      <formula>AND(J$14&gt;=$D24,J$14&lt;=$F24,$G24="Завершено",$D24&lt;&gt;"",$F24&lt;&gt;"")</formula>
    </cfRule>
  </conditionalFormatting>
  <conditionalFormatting sqref="J25">
    <cfRule type="expression" dxfId="1" priority="1263">
      <formula>AND(J$14&gt;=$D25,J$14&lt;=$F25,$D25&lt;&gt;"",$F25&lt;&gt;"")</formula>
    </cfRule>
    <cfRule type="expression" dxfId="2" priority="1264">
      <formula>AND(J$14&gt;=$D25,J$14&lt;=$F25,$G25="Завершено",$D25&lt;&gt;"",$F25&lt;&gt;"")</formula>
    </cfRule>
  </conditionalFormatting>
  <conditionalFormatting sqref="J26">
    <cfRule type="expression" dxfId="1" priority="1383">
      <formula>AND(J$14&gt;=$D26,J$14&lt;=$F26,$D26&lt;&gt;"",$F26&lt;&gt;"")</formula>
    </cfRule>
    <cfRule type="expression" dxfId="2" priority="1384">
      <formula>AND(J$14&gt;=$D26,J$14&lt;=$F26,$G26="Завершено",$D26&lt;&gt;"",$F26&lt;&gt;"")</formula>
    </cfRule>
  </conditionalFormatting>
  <conditionalFormatting sqref="J27">
    <cfRule type="expression" dxfId="1" priority="1503">
      <formula>AND(J$14&gt;=$D27,J$14&lt;=$F27,$D27&lt;&gt;"",$F27&lt;&gt;"")</formula>
    </cfRule>
    <cfRule type="expression" dxfId="2" priority="1504">
      <formula>AND(J$14&gt;=$D27,J$14&lt;=$F27,$G27="Завершено",$D27&lt;&gt;"",$F27&lt;&gt;"")</formula>
    </cfRule>
  </conditionalFormatting>
  <conditionalFormatting sqref="J28">
    <cfRule type="expression" dxfId="1" priority="1623">
      <formula>AND(J$14&gt;=$D28,J$14&lt;=$F28,$D28&lt;&gt;"",$F28&lt;&gt;"")</formula>
    </cfRule>
    <cfRule type="expression" dxfId="2" priority="1624">
      <formula>AND(J$14&gt;=$D28,J$14&lt;=$F28,$G28="Завершено",$D28&lt;&gt;"",$F28&lt;&gt;"")</formula>
    </cfRule>
  </conditionalFormatting>
  <conditionalFormatting sqref="J29">
    <cfRule type="expression" dxfId="1" priority="1743">
      <formula>AND(J$14&gt;=$D29,J$14&lt;=$F29,$D29&lt;&gt;"",$F29&lt;&gt;"")</formula>
    </cfRule>
    <cfRule type="expression" dxfId="2" priority="1744">
      <formula>AND(J$14&gt;=$D29,J$14&lt;=$F29,$G29="Завершено",$D29&lt;&gt;"",$F29&lt;&gt;"")</formula>
    </cfRule>
  </conditionalFormatting>
  <conditionalFormatting sqref="J30">
    <cfRule type="expression" dxfId="1" priority="1863">
      <formula>AND(J$14&gt;=$D30,J$14&lt;=$F30,$D30&lt;&gt;"",$F30&lt;&gt;"")</formula>
    </cfRule>
    <cfRule type="expression" dxfId="2" priority="1864">
      <formula>AND(J$14&gt;=$D30,J$14&lt;=$F30,$G30="Завершено",$D30&lt;&gt;"",$F30&lt;&gt;"")</formula>
    </cfRule>
  </conditionalFormatting>
  <conditionalFormatting sqref="J31">
    <cfRule type="expression" dxfId="1" priority="1983">
      <formula>AND(J$14&gt;=$D31,J$14&lt;=$F31,$D31&lt;&gt;"",$F31&lt;&gt;"")</formula>
    </cfRule>
    <cfRule type="expression" dxfId="2" priority="1984">
      <formula>AND(J$14&gt;=$D31,J$14&lt;=$F31,$G31="Завершено",$D31&lt;&gt;"",$F31&lt;&gt;"")</formula>
    </cfRule>
  </conditionalFormatting>
  <conditionalFormatting sqref="J32">
    <cfRule type="expression" dxfId="1" priority="2103">
      <formula>AND(J$14&gt;=$D32,J$14&lt;=$F32,$D32&lt;&gt;"",$F32&lt;&gt;"")</formula>
    </cfRule>
    <cfRule type="expression" dxfId="2" priority="2104">
      <formula>AND(J$14&gt;=$D32,J$14&lt;=$F32,$G32="Завершено",$D32&lt;&gt;"",$F32&lt;&gt;"")</formula>
    </cfRule>
  </conditionalFormatting>
  <conditionalFormatting sqref="J33">
    <cfRule type="expression" dxfId="1" priority="2223">
      <formula>AND(J$14&gt;=$D33,J$14&lt;=$F33,$D33&lt;&gt;"",$F33&lt;&gt;"")</formula>
    </cfRule>
    <cfRule type="expression" dxfId="2" priority="2224">
      <formula>AND(J$14&gt;=$D33,J$14&lt;=$F33,$G33="Завершено",$D33&lt;&gt;"",$F33&lt;&gt;"")</formula>
    </cfRule>
  </conditionalFormatting>
  <conditionalFormatting sqref="J34">
    <cfRule type="expression" dxfId="1" priority="2343">
      <formula>AND(J$14&gt;=$D34,J$14&lt;=$F34,$D34&lt;&gt;"",$F34&lt;&gt;"")</formula>
    </cfRule>
    <cfRule type="expression" dxfId="2" priority="2344">
      <formula>AND(J$14&gt;=$D34,J$14&lt;=$F34,$G34="Завершено",$D34&lt;&gt;"",$F34&lt;&gt;"")</formula>
    </cfRule>
  </conditionalFormatting>
  <conditionalFormatting sqref="J35">
    <cfRule type="expression" dxfId="1" priority="2463">
      <formula>AND(J$14&gt;=$D35,J$14&lt;=$F35,$D35&lt;&gt;"",$F35&lt;&gt;"")</formula>
    </cfRule>
    <cfRule type="expression" dxfId="2" priority="2464">
      <formula>AND(J$14&gt;=$D35,J$14&lt;=$F35,$G35="Завершено",$D35&lt;&gt;"",$F35&lt;&gt;"")</formula>
    </cfRule>
  </conditionalFormatting>
  <conditionalFormatting sqref="J36">
    <cfRule type="expression" dxfId="1" priority="2583">
      <formula>AND(J$14&gt;=$D36,J$14&lt;=$F36,$D36&lt;&gt;"",$F36&lt;&gt;"")</formula>
    </cfRule>
    <cfRule type="expression" dxfId="2" priority="2584">
      <formula>AND(J$14&gt;=$D36,J$14&lt;=$F36,$G36="Завершено",$D36&lt;&gt;"",$F36&lt;&gt;"")</formula>
    </cfRule>
  </conditionalFormatting>
  <conditionalFormatting sqref="J37">
    <cfRule type="expression" dxfId="1" priority="2703">
      <formula>AND(J$14&gt;=$D37,J$14&lt;=$F37,$D37&lt;&gt;"",$F37&lt;&gt;"")</formula>
    </cfRule>
    <cfRule type="expression" dxfId="2" priority="2704">
      <formula>AND(J$14&gt;=$D37,J$14&lt;=$F37,$G37="Завершено",$D37&lt;&gt;"",$F37&lt;&gt;"")</formula>
    </cfRule>
  </conditionalFormatting>
  <conditionalFormatting sqref="J38">
    <cfRule type="expression" dxfId="1" priority="2823">
      <formula>AND(J$14&gt;=$D38,J$14&lt;=$F38,$D38&lt;&gt;"",$F38&lt;&gt;"")</formula>
    </cfRule>
    <cfRule type="expression" dxfId="2" priority="2824">
      <formula>AND(J$14&gt;=$D38,J$14&lt;=$F38,$G38="Завершено",$D38&lt;&gt;"",$F38&lt;&gt;"")</formula>
    </cfRule>
  </conditionalFormatting>
  <conditionalFormatting sqref="J39">
    <cfRule type="expression" dxfId="1" priority="2943">
      <formula>AND(J$14&gt;=$D39,J$14&lt;=$F39,$D39&lt;&gt;"",$F39&lt;&gt;"")</formula>
    </cfRule>
    <cfRule type="expression" dxfId="2" priority="2944">
      <formula>AND(J$14&gt;=$D39,J$14&lt;=$F39,$G39="Завершено",$D39&lt;&gt;"",$F39&lt;&gt;"")</formula>
    </cfRule>
  </conditionalFormatting>
  <conditionalFormatting sqref="J40">
    <cfRule type="expression" dxfId="1" priority="3063">
      <formula>AND(J$14&gt;=$D40,J$14&lt;=$F40,$D40&lt;&gt;"",$F40&lt;&gt;"")</formula>
    </cfRule>
    <cfRule type="expression" dxfId="2" priority="3064">
      <formula>AND(J$14&gt;=$D40,J$14&lt;=$F40,$G40="Завершено",$D40&lt;&gt;"",$F40&lt;&gt;"")</formula>
    </cfRule>
  </conditionalFormatting>
  <conditionalFormatting sqref="J41">
    <cfRule type="expression" dxfId="1" priority="3183">
      <formula>AND(J$14&gt;=$D41,J$14&lt;=$F41,$D41&lt;&gt;"",$F41&lt;&gt;"")</formula>
    </cfRule>
    <cfRule type="expression" dxfId="2" priority="3184">
      <formula>AND(J$14&gt;=$D41,J$14&lt;=$F41,$G41="Завершено",$D41&lt;&gt;"",$F41&lt;&gt;"")</formula>
    </cfRule>
  </conditionalFormatting>
  <conditionalFormatting sqref="J42">
    <cfRule type="expression" dxfId="1" priority="3303">
      <formula>AND(J$14&gt;=$D42,J$14&lt;=$F42,$D42&lt;&gt;"",$F42&lt;&gt;"")</formula>
    </cfRule>
    <cfRule type="expression" dxfId="2" priority="3304">
      <formula>AND(J$14&gt;=$D42,J$14&lt;=$F42,$G42="Завершено",$D42&lt;&gt;"",$F42&lt;&gt;"")</formula>
    </cfRule>
  </conditionalFormatting>
  <conditionalFormatting sqref="J43">
    <cfRule type="expression" dxfId="1" priority="3423">
      <formula>AND(J$14&gt;=$D43,J$14&lt;=$F43,$D43&lt;&gt;"",$F43&lt;&gt;"")</formula>
    </cfRule>
    <cfRule type="expression" dxfId="2" priority="3424">
      <formula>AND(J$14&gt;=$D43,J$14&lt;=$F43,$G43="Завершено",$D43&lt;&gt;"",$F43&lt;&gt;"")</formula>
    </cfRule>
  </conditionalFormatting>
  <conditionalFormatting sqref="J44">
    <cfRule type="expression" dxfId="1" priority="3543">
      <formula>AND(J$14&gt;=$D44,J$14&lt;=$F44,$D44&lt;&gt;"",$F44&lt;&gt;"")</formula>
    </cfRule>
    <cfRule type="expression" dxfId="2" priority="3544">
      <formula>AND(J$14&gt;=$D44,J$14&lt;=$F44,$G44="Завершено",$D44&lt;&gt;"",$F44&lt;&gt;"")</formula>
    </cfRule>
  </conditionalFormatting>
  <conditionalFormatting sqref="K14:K15">
    <cfRule type="expression" dxfId="0" priority="3">
      <formula>AND(K$14&lt;&gt;"",WEEKDAY(K$14,2)&gt;5)</formula>
    </cfRule>
  </conditionalFormatting>
  <conditionalFormatting sqref="K15">
    <cfRule type="expression" dxfId="1" priority="65">
      <formula>AND(K$14&gt;=$D15,K$14&lt;=$F15,$D15&lt;&gt;"",$F15&lt;&gt;"")</formula>
    </cfRule>
    <cfRule type="expression" dxfId="2" priority="66">
      <formula>AND(K$14&gt;=$D15,K$14&lt;=$F15,$G15="Завершено",$D15&lt;&gt;"",$F15&lt;&gt;"")</formula>
    </cfRule>
  </conditionalFormatting>
  <conditionalFormatting sqref="K16">
    <cfRule type="expression" dxfId="1" priority="185">
      <formula>AND(K$14&gt;=$D16,K$14&lt;=$F16,$D16&lt;&gt;"",$F16&lt;&gt;"")</formula>
    </cfRule>
    <cfRule type="expression" dxfId="2" priority="186">
      <formula>AND(K$14&gt;=$D16,K$14&lt;=$F16,$G16="Завершено",$D16&lt;&gt;"",$F16&lt;&gt;"")</formula>
    </cfRule>
  </conditionalFormatting>
  <conditionalFormatting sqref="K17">
    <cfRule type="expression" dxfId="1" priority="305">
      <formula>AND(K$14&gt;=$D17,K$14&lt;=$F17,$D17&lt;&gt;"",$F17&lt;&gt;"")</formula>
    </cfRule>
    <cfRule type="expression" dxfId="2" priority="306">
      <formula>AND(K$14&gt;=$D17,K$14&lt;=$F17,$G17="Завершено",$D17&lt;&gt;"",$F17&lt;&gt;"")</formula>
    </cfRule>
  </conditionalFormatting>
  <conditionalFormatting sqref="K18">
    <cfRule type="expression" dxfId="1" priority="425">
      <formula>AND(K$14&gt;=$D18,K$14&lt;=$F18,$D18&lt;&gt;"",$F18&lt;&gt;"")</formula>
    </cfRule>
    <cfRule type="expression" dxfId="2" priority="426">
      <formula>AND(K$14&gt;=$D18,K$14&lt;=$F18,$G18="Завершено",$D18&lt;&gt;"",$F18&lt;&gt;"")</formula>
    </cfRule>
  </conditionalFormatting>
  <conditionalFormatting sqref="K19">
    <cfRule type="expression" dxfId="1" priority="545">
      <formula>AND(K$14&gt;=$D19,K$14&lt;=$F19,$D19&lt;&gt;"",$F19&lt;&gt;"")</formula>
    </cfRule>
    <cfRule type="expression" dxfId="2" priority="546">
      <formula>AND(K$14&gt;=$D19,K$14&lt;=$F19,$G19="Завершено",$D19&lt;&gt;"",$F19&lt;&gt;"")</formula>
    </cfRule>
  </conditionalFormatting>
  <conditionalFormatting sqref="K20">
    <cfRule type="expression" dxfId="1" priority="665">
      <formula>AND(K$14&gt;=$D20,K$14&lt;=$F20,$D20&lt;&gt;"",$F20&lt;&gt;"")</formula>
    </cfRule>
    <cfRule type="expression" dxfId="2" priority="666">
      <formula>AND(K$14&gt;=$D20,K$14&lt;=$F20,$G20="Завершено",$D20&lt;&gt;"",$F20&lt;&gt;"")</formula>
    </cfRule>
  </conditionalFormatting>
  <conditionalFormatting sqref="K21">
    <cfRule type="expression" dxfId="1" priority="785">
      <formula>AND(K$14&gt;=$D21,K$14&lt;=$F21,$D21&lt;&gt;"",$F21&lt;&gt;"")</formula>
    </cfRule>
    <cfRule type="expression" dxfId="2" priority="786">
      <formula>AND(K$14&gt;=$D21,K$14&lt;=$F21,$G21="Завершено",$D21&lt;&gt;"",$F21&lt;&gt;"")</formula>
    </cfRule>
  </conditionalFormatting>
  <conditionalFormatting sqref="K22">
    <cfRule type="expression" dxfId="1" priority="905">
      <formula>AND(K$14&gt;=$D22,K$14&lt;=$F22,$D22&lt;&gt;"",$F22&lt;&gt;"")</formula>
    </cfRule>
    <cfRule type="expression" dxfId="2" priority="906">
      <formula>AND(K$14&gt;=$D22,K$14&lt;=$F22,$G22="Завершено",$D22&lt;&gt;"",$F22&lt;&gt;"")</formula>
    </cfRule>
  </conditionalFormatting>
  <conditionalFormatting sqref="K23">
    <cfRule type="expression" dxfId="1" priority="1025">
      <formula>AND(K$14&gt;=$D23,K$14&lt;=$F23,$D23&lt;&gt;"",$F23&lt;&gt;"")</formula>
    </cfRule>
    <cfRule type="expression" dxfId="2" priority="1026">
      <formula>AND(K$14&gt;=$D23,K$14&lt;=$F23,$G23="Завершено",$D23&lt;&gt;"",$F23&lt;&gt;"")</formula>
    </cfRule>
  </conditionalFormatting>
  <conditionalFormatting sqref="K24">
    <cfRule type="expression" dxfId="1" priority="1145">
      <formula>AND(K$14&gt;=$D24,K$14&lt;=$F24,$D24&lt;&gt;"",$F24&lt;&gt;"")</formula>
    </cfRule>
    <cfRule type="expression" dxfId="2" priority="1146">
      <formula>AND(K$14&gt;=$D24,K$14&lt;=$F24,$G24="Завершено",$D24&lt;&gt;"",$F24&lt;&gt;"")</formula>
    </cfRule>
  </conditionalFormatting>
  <conditionalFormatting sqref="K25">
    <cfRule type="expression" dxfId="1" priority="1265">
      <formula>AND(K$14&gt;=$D25,K$14&lt;=$F25,$D25&lt;&gt;"",$F25&lt;&gt;"")</formula>
    </cfRule>
    <cfRule type="expression" dxfId="2" priority="1266">
      <formula>AND(K$14&gt;=$D25,K$14&lt;=$F25,$G25="Завершено",$D25&lt;&gt;"",$F25&lt;&gt;"")</formula>
    </cfRule>
  </conditionalFormatting>
  <conditionalFormatting sqref="K26">
    <cfRule type="expression" dxfId="1" priority="1385">
      <formula>AND(K$14&gt;=$D26,K$14&lt;=$F26,$D26&lt;&gt;"",$F26&lt;&gt;"")</formula>
    </cfRule>
    <cfRule type="expression" dxfId="2" priority="1386">
      <formula>AND(K$14&gt;=$D26,K$14&lt;=$F26,$G26="Завершено",$D26&lt;&gt;"",$F26&lt;&gt;"")</formula>
    </cfRule>
  </conditionalFormatting>
  <conditionalFormatting sqref="K27">
    <cfRule type="expression" dxfId="1" priority="1505">
      <formula>AND(K$14&gt;=$D27,K$14&lt;=$F27,$D27&lt;&gt;"",$F27&lt;&gt;"")</formula>
    </cfRule>
    <cfRule type="expression" dxfId="2" priority="1506">
      <formula>AND(K$14&gt;=$D27,K$14&lt;=$F27,$G27="Завершено",$D27&lt;&gt;"",$F27&lt;&gt;"")</formula>
    </cfRule>
  </conditionalFormatting>
  <conditionalFormatting sqref="K28">
    <cfRule type="expression" dxfId="1" priority="1625">
      <formula>AND(K$14&gt;=$D28,K$14&lt;=$F28,$D28&lt;&gt;"",$F28&lt;&gt;"")</formula>
    </cfRule>
    <cfRule type="expression" dxfId="2" priority="1626">
      <formula>AND(K$14&gt;=$D28,K$14&lt;=$F28,$G28="Завершено",$D28&lt;&gt;"",$F28&lt;&gt;"")</formula>
    </cfRule>
  </conditionalFormatting>
  <conditionalFormatting sqref="K29">
    <cfRule type="expression" dxfId="1" priority="1745">
      <formula>AND(K$14&gt;=$D29,K$14&lt;=$F29,$D29&lt;&gt;"",$F29&lt;&gt;"")</formula>
    </cfRule>
    <cfRule type="expression" dxfId="2" priority="1746">
      <formula>AND(K$14&gt;=$D29,K$14&lt;=$F29,$G29="Завершено",$D29&lt;&gt;"",$F29&lt;&gt;"")</formula>
    </cfRule>
  </conditionalFormatting>
  <conditionalFormatting sqref="K30">
    <cfRule type="expression" dxfId="1" priority="1865">
      <formula>AND(K$14&gt;=$D30,K$14&lt;=$F30,$D30&lt;&gt;"",$F30&lt;&gt;"")</formula>
    </cfRule>
    <cfRule type="expression" dxfId="2" priority="1866">
      <formula>AND(K$14&gt;=$D30,K$14&lt;=$F30,$G30="Завершено",$D30&lt;&gt;"",$F30&lt;&gt;"")</formula>
    </cfRule>
  </conditionalFormatting>
  <conditionalFormatting sqref="K31">
    <cfRule type="expression" dxfId="1" priority="1985">
      <formula>AND(K$14&gt;=$D31,K$14&lt;=$F31,$D31&lt;&gt;"",$F31&lt;&gt;"")</formula>
    </cfRule>
    <cfRule type="expression" dxfId="2" priority="1986">
      <formula>AND(K$14&gt;=$D31,K$14&lt;=$F31,$G31="Завершено",$D31&lt;&gt;"",$F31&lt;&gt;"")</formula>
    </cfRule>
  </conditionalFormatting>
  <conditionalFormatting sqref="K32">
    <cfRule type="expression" dxfId="1" priority="2105">
      <formula>AND(K$14&gt;=$D32,K$14&lt;=$F32,$D32&lt;&gt;"",$F32&lt;&gt;"")</formula>
    </cfRule>
    <cfRule type="expression" dxfId="2" priority="2106">
      <formula>AND(K$14&gt;=$D32,K$14&lt;=$F32,$G32="Завершено",$D32&lt;&gt;"",$F32&lt;&gt;"")</formula>
    </cfRule>
  </conditionalFormatting>
  <conditionalFormatting sqref="K33">
    <cfRule type="expression" dxfId="1" priority="2225">
      <formula>AND(K$14&gt;=$D33,K$14&lt;=$F33,$D33&lt;&gt;"",$F33&lt;&gt;"")</formula>
    </cfRule>
    <cfRule type="expression" dxfId="2" priority="2226">
      <formula>AND(K$14&gt;=$D33,K$14&lt;=$F33,$G33="Завершено",$D33&lt;&gt;"",$F33&lt;&gt;"")</formula>
    </cfRule>
  </conditionalFormatting>
  <conditionalFormatting sqref="K34">
    <cfRule type="expression" dxfId="1" priority="2345">
      <formula>AND(K$14&gt;=$D34,K$14&lt;=$F34,$D34&lt;&gt;"",$F34&lt;&gt;"")</formula>
    </cfRule>
    <cfRule type="expression" dxfId="2" priority="2346">
      <formula>AND(K$14&gt;=$D34,K$14&lt;=$F34,$G34="Завершено",$D34&lt;&gt;"",$F34&lt;&gt;"")</formula>
    </cfRule>
  </conditionalFormatting>
  <conditionalFormatting sqref="K35">
    <cfRule type="expression" dxfId="1" priority="2465">
      <formula>AND(K$14&gt;=$D35,K$14&lt;=$F35,$D35&lt;&gt;"",$F35&lt;&gt;"")</formula>
    </cfRule>
    <cfRule type="expression" dxfId="2" priority="2466">
      <formula>AND(K$14&gt;=$D35,K$14&lt;=$F35,$G35="Завершено",$D35&lt;&gt;"",$F35&lt;&gt;"")</formula>
    </cfRule>
  </conditionalFormatting>
  <conditionalFormatting sqref="K36">
    <cfRule type="expression" dxfId="1" priority="2585">
      <formula>AND(K$14&gt;=$D36,K$14&lt;=$F36,$D36&lt;&gt;"",$F36&lt;&gt;"")</formula>
    </cfRule>
    <cfRule type="expression" dxfId="2" priority="2586">
      <formula>AND(K$14&gt;=$D36,K$14&lt;=$F36,$G36="Завершено",$D36&lt;&gt;"",$F36&lt;&gt;"")</formula>
    </cfRule>
  </conditionalFormatting>
  <conditionalFormatting sqref="K37">
    <cfRule type="expression" dxfId="1" priority="2705">
      <formula>AND(K$14&gt;=$D37,K$14&lt;=$F37,$D37&lt;&gt;"",$F37&lt;&gt;"")</formula>
    </cfRule>
    <cfRule type="expression" dxfId="2" priority="2706">
      <formula>AND(K$14&gt;=$D37,K$14&lt;=$F37,$G37="Завершено",$D37&lt;&gt;"",$F37&lt;&gt;"")</formula>
    </cfRule>
  </conditionalFormatting>
  <conditionalFormatting sqref="K38">
    <cfRule type="expression" dxfId="1" priority="2825">
      <formula>AND(K$14&gt;=$D38,K$14&lt;=$F38,$D38&lt;&gt;"",$F38&lt;&gt;"")</formula>
    </cfRule>
    <cfRule type="expression" dxfId="2" priority="2826">
      <formula>AND(K$14&gt;=$D38,K$14&lt;=$F38,$G38="Завершено",$D38&lt;&gt;"",$F38&lt;&gt;"")</formula>
    </cfRule>
  </conditionalFormatting>
  <conditionalFormatting sqref="K39">
    <cfRule type="expression" dxfId="1" priority="2945">
      <formula>AND(K$14&gt;=$D39,K$14&lt;=$F39,$D39&lt;&gt;"",$F39&lt;&gt;"")</formula>
    </cfRule>
    <cfRule type="expression" dxfId="2" priority="2946">
      <formula>AND(K$14&gt;=$D39,K$14&lt;=$F39,$G39="Завершено",$D39&lt;&gt;"",$F39&lt;&gt;"")</formula>
    </cfRule>
  </conditionalFormatting>
  <conditionalFormatting sqref="K40">
    <cfRule type="expression" dxfId="1" priority="3065">
      <formula>AND(K$14&gt;=$D40,K$14&lt;=$F40,$D40&lt;&gt;"",$F40&lt;&gt;"")</formula>
    </cfRule>
    <cfRule type="expression" dxfId="2" priority="3066">
      <formula>AND(K$14&gt;=$D40,K$14&lt;=$F40,$G40="Завершено",$D40&lt;&gt;"",$F40&lt;&gt;"")</formula>
    </cfRule>
  </conditionalFormatting>
  <conditionalFormatting sqref="K41">
    <cfRule type="expression" dxfId="1" priority="3185">
      <formula>AND(K$14&gt;=$D41,K$14&lt;=$F41,$D41&lt;&gt;"",$F41&lt;&gt;"")</formula>
    </cfRule>
    <cfRule type="expression" dxfId="2" priority="3186">
      <formula>AND(K$14&gt;=$D41,K$14&lt;=$F41,$G41="Завершено",$D41&lt;&gt;"",$F41&lt;&gt;"")</formula>
    </cfRule>
  </conditionalFormatting>
  <conditionalFormatting sqref="K42">
    <cfRule type="expression" dxfId="1" priority="3305">
      <formula>AND(K$14&gt;=$D42,K$14&lt;=$F42,$D42&lt;&gt;"",$F42&lt;&gt;"")</formula>
    </cfRule>
    <cfRule type="expression" dxfId="2" priority="3306">
      <formula>AND(K$14&gt;=$D42,K$14&lt;=$F42,$G42="Завершено",$D42&lt;&gt;"",$F42&lt;&gt;"")</formula>
    </cfRule>
  </conditionalFormatting>
  <conditionalFormatting sqref="K43">
    <cfRule type="expression" dxfId="1" priority="3425">
      <formula>AND(K$14&gt;=$D43,K$14&lt;=$F43,$D43&lt;&gt;"",$F43&lt;&gt;"")</formula>
    </cfRule>
    <cfRule type="expression" dxfId="2" priority="3426">
      <formula>AND(K$14&gt;=$D43,K$14&lt;=$F43,$G43="Завершено",$D43&lt;&gt;"",$F43&lt;&gt;"")</formula>
    </cfRule>
  </conditionalFormatting>
  <conditionalFormatting sqref="K44">
    <cfRule type="expression" dxfId="1" priority="3545">
      <formula>AND(K$14&gt;=$D44,K$14&lt;=$F44,$D44&lt;&gt;"",$F44&lt;&gt;"")</formula>
    </cfRule>
    <cfRule type="expression" dxfId="2" priority="3546">
      <formula>AND(K$14&gt;=$D44,K$14&lt;=$F44,$G44="Завершено",$D44&lt;&gt;"",$F44&lt;&gt;"")</formula>
    </cfRule>
  </conditionalFormatting>
  <conditionalFormatting sqref="L14:L15">
    <cfRule type="expression" dxfId="0" priority="4">
      <formula>AND(L$14&lt;&gt;"",WEEKDAY(L$14,2)&gt;5)</formula>
    </cfRule>
  </conditionalFormatting>
  <conditionalFormatting sqref="L15">
    <cfRule type="expression" dxfId="1" priority="67">
      <formula>AND(L$14&gt;=$D15,L$14&lt;=$F15,$D15&lt;&gt;"",$F15&lt;&gt;"")</formula>
    </cfRule>
    <cfRule type="expression" dxfId="2" priority="68">
      <formula>AND(L$14&gt;=$D15,L$14&lt;=$F15,$G15="Завершено",$D15&lt;&gt;"",$F15&lt;&gt;"")</formula>
    </cfRule>
  </conditionalFormatting>
  <conditionalFormatting sqref="L16">
    <cfRule type="expression" dxfId="1" priority="187">
      <formula>AND(L$14&gt;=$D16,L$14&lt;=$F16,$D16&lt;&gt;"",$F16&lt;&gt;"")</formula>
    </cfRule>
    <cfRule type="expression" dxfId="2" priority="188">
      <formula>AND(L$14&gt;=$D16,L$14&lt;=$F16,$G16="Завершено",$D16&lt;&gt;"",$F16&lt;&gt;"")</formula>
    </cfRule>
  </conditionalFormatting>
  <conditionalFormatting sqref="L17">
    <cfRule type="expression" dxfId="1" priority="307">
      <formula>AND(L$14&gt;=$D17,L$14&lt;=$F17,$D17&lt;&gt;"",$F17&lt;&gt;"")</formula>
    </cfRule>
    <cfRule type="expression" dxfId="2" priority="308">
      <formula>AND(L$14&gt;=$D17,L$14&lt;=$F17,$G17="Завершено",$D17&lt;&gt;"",$F17&lt;&gt;"")</formula>
    </cfRule>
  </conditionalFormatting>
  <conditionalFormatting sqref="L18">
    <cfRule type="expression" dxfId="1" priority="427">
      <formula>AND(L$14&gt;=$D18,L$14&lt;=$F18,$D18&lt;&gt;"",$F18&lt;&gt;"")</formula>
    </cfRule>
    <cfRule type="expression" dxfId="2" priority="428">
      <formula>AND(L$14&gt;=$D18,L$14&lt;=$F18,$G18="Завершено",$D18&lt;&gt;"",$F18&lt;&gt;"")</formula>
    </cfRule>
  </conditionalFormatting>
  <conditionalFormatting sqref="L19">
    <cfRule type="expression" dxfId="1" priority="547">
      <formula>AND(L$14&gt;=$D19,L$14&lt;=$F19,$D19&lt;&gt;"",$F19&lt;&gt;"")</formula>
    </cfRule>
    <cfRule type="expression" dxfId="2" priority="548">
      <formula>AND(L$14&gt;=$D19,L$14&lt;=$F19,$G19="Завершено",$D19&lt;&gt;"",$F19&lt;&gt;"")</formula>
    </cfRule>
  </conditionalFormatting>
  <conditionalFormatting sqref="L20">
    <cfRule type="expression" dxfId="1" priority="667">
      <formula>AND(L$14&gt;=$D20,L$14&lt;=$F20,$D20&lt;&gt;"",$F20&lt;&gt;"")</formula>
    </cfRule>
    <cfRule type="expression" dxfId="2" priority="668">
      <formula>AND(L$14&gt;=$D20,L$14&lt;=$F20,$G20="Завершено",$D20&lt;&gt;"",$F20&lt;&gt;"")</formula>
    </cfRule>
  </conditionalFormatting>
  <conditionalFormatting sqref="L21">
    <cfRule type="expression" dxfId="1" priority="787">
      <formula>AND(L$14&gt;=$D21,L$14&lt;=$F21,$D21&lt;&gt;"",$F21&lt;&gt;"")</formula>
    </cfRule>
    <cfRule type="expression" dxfId="2" priority="788">
      <formula>AND(L$14&gt;=$D21,L$14&lt;=$F21,$G21="Завершено",$D21&lt;&gt;"",$F21&lt;&gt;"")</formula>
    </cfRule>
  </conditionalFormatting>
  <conditionalFormatting sqref="L22">
    <cfRule type="expression" dxfId="1" priority="907">
      <formula>AND(L$14&gt;=$D22,L$14&lt;=$F22,$D22&lt;&gt;"",$F22&lt;&gt;"")</formula>
    </cfRule>
    <cfRule type="expression" dxfId="2" priority="908">
      <formula>AND(L$14&gt;=$D22,L$14&lt;=$F22,$G22="Завершено",$D22&lt;&gt;"",$F22&lt;&gt;"")</formula>
    </cfRule>
  </conditionalFormatting>
  <conditionalFormatting sqref="L23">
    <cfRule type="expression" dxfId="1" priority="1027">
      <formula>AND(L$14&gt;=$D23,L$14&lt;=$F23,$D23&lt;&gt;"",$F23&lt;&gt;"")</formula>
    </cfRule>
    <cfRule type="expression" dxfId="2" priority="1028">
      <formula>AND(L$14&gt;=$D23,L$14&lt;=$F23,$G23="Завершено",$D23&lt;&gt;"",$F23&lt;&gt;"")</formula>
    </cfRule>
  </conditionalFormatting>
  <conditionalFormatting sqref="L24">
    <cfRule type="expression" dxfId="1" priority="1147">
      <formula>AND(L$14&gt;=$D24,L$14&lt;=$F24,$D24&lt;&gt;"",$F24&lt;&gt;"")</formula>
    </cfRule>
    <cfRule type="expression" dxfId="2" priority="1148">
      <formula>AND(L$14&gt;=$D24,L$14&lt;=$F24,$G24="Завершено",$D24&lt;&gt;"",$F24&lt;&gt;"")</formula>
    </cfRule>
  </conditionalFormatting>
  <conditionalFormatting sqref="L25">
    <cfRule type="expression" dxfId="1" priority="1267">
      <formula>AND(L$14&gt;=$D25,L$14&lt;=$F25,$D25&lt;&gt;"",$F25&lt;&gt;"")</formula>
    </cfRule>
    <cfRule type="expression" dxfId="2" priority="1268">
      <formula>AND(L$14&gt;=$D25,L$14&lt;=$F25,$G25="Завершено",$D25&lt;&gt;"",$F25&lt;&gt;"")</formula>
    </cfRule>
  </conditionalFormatting>
  <conditionalFormatting sqref="L26">
    <cfRule type="expression" dxfId="1" priority="1387">
      <formula>AND(L$14&gt;=$D26,L$14&lt;=$F26,$D26&lt;&gt;"",$F26&lt;&gt;"")</formula>
    </cfRule>
    <cfRule type="expression" dxfId="2" priority="1388">
      <formula>AND(L$14&gt;=$D26,L$14&lt;=$F26,$G26="Завершено",$D26&lt;&gt;"",$F26&lt;&gt;"")</formula>
    </cfRule>
  </conditionalFormatting>
  <conditionalFormatting sqref="L27">
    <cfRule type="expression" dxfId="1" priority="1507">
      <formula>AND(L$14&gt;=$D27,L$14&lt;=$F27,$D27&lt;&gt;"",$F27&lt;&gt;"")</formula>
    </cfRule>
    <cfRule type="expression" dxfId="2" priority="1508">
      <formula>AND(L$14&gt;=$D27,L$14&lt;=$F27,$G27="Завершено",$D27&lt;&gt;"",$F27&lt;&gt;"")</formula>
    </cfRule>
  </conditionalFormatting>
  <conditionalFormatting sqref="L28">
    <cfRule type="expression" dxfId="1" priority="1627">
      <formula>AND(L$14&gt;=$D28,L$14&lt;=$F28,$D28&lt;&gt;"",$F28&lt;&gt;"")</formula>
    </cfRule>
    <cfRule type="expression" dxfId="2" priority="1628">
      <formula>AND(L$14&gt;=$D28,L$14&lt;=$F28,$G28="Завершено",$D28&lt;&gt;"",$F28&lt;&gt;"")</formula>
    </cfRule>
  </conditionalFormatting>
  <conditionalFormatting sqref="L29">
    <cfRule type="expression" dxfId="1" priority="1747">
      <formula>AND(L$14&gt;=$D29,L$14&lt;=$F29,$D29&lt;&gt;"",$F29&lt;&gt;"")</formula>
    </cfRule>
    <cfRule type="expression" dxfId="2" priority="1748">
      <formula>AND(L$14&gt;=$D29,L$14&lt;=$F29,$G29="Завершено",$D29&lt;&gt;"",$F29&lt;&gt;"")</formula>
    </cfRule>
  </conditionalFormatting>
  <conditionalFormatting sqref="L30">
    <cfRule type="expression" dxfId="1" priority="1867">
      <formula>AND(L$14&gt;=$D30,L$14&lt;=$F30,$D30&lt;&gt;"",$F30&lt;&gt;"")</formula>
    </cfRule>
    <cfRule type="expression" dxfId="2" priority="1868">
      <formula>AND(L$14&gt;=$D30,L$14&lt;=$F30,$G30="Завершено",$D30&lt;&gt;"",$F30&lt;&gt;"")</formula>
    </cfRule>
  </conditionalFormatting>
  <conditionalFormatting sqref="L31">
    <cfRule type="expression" dxfId="1" priority="1987">
      <formula>AND(L$14&gt;=$D31,L$14&lt;=$F31,$D31&lt;&gt;"",$F31&lt;&gt;"")</formula>
    </cfRule>
    <cfRule type="expression" dxfId="2" priority="1988">
      <formula>AND(L$14&gt;=$D31,L$14&lt;=$F31,$G31="Завершено",$D31&lt;&gt;"",$F31&lt;&gt;"")</formula>
    </cfRule>
  </conditionalFormatting>
  <conditionalFormatting sqref="L32">
    <cfRule type="expression" dxfId="1" priority="2107">
      <formula>AND(L$14&gt;=$D32,L$14&lt;=$F32,$D32&lt;&gt;"",$F32&lt;&gt;"")</formula>
    </cfRule>
    <cfRule type="expression" dxfId="2" priority="2108">
      <formula>AND(L$14&gt;=$D32,L$14&lt;=$F32,$G32="Завершено",$D32&lt;&gt;"",$F32&lt;&gt;"")</formula>
    </cfRule>
  </conditionalFormatting>
  <conditionalFormatting sqref="L33">
    <cfRule type="expression" dxfId="1" priority="2227">
      <formula>AND(L$14&gt;=$D33,L$14&lt;=$F33,$D33&lt;&gt;"",$F33&lt;&gt;"")</formula>
    </cfRule>
    <cfRule type="expression" dxfId="2" priority="2228">
      <formula>AND(L$14&gt;=$D33,L$14&lt;=$F33,$G33="Завершено",$D33&lt;&gt;"",$F33&lt;&gt;"")</formula>
    </cfRule>
  </conditionalFormatting>
  <conditionalFormatting sqref="L34">
    <cfRule type="expression" dxfId="1" priority="2347">
      <formula>AND(L$14&gt;=$D34,L$14&lt;=$F34,$D34&lt;&gt;"",$F34&lt;&gt;"")</formula>
    </cfRule>
    <cfRule type="expression" dxfId="2" priority="2348">
      <formula>AND(L$14&gt;=$D34,L$14&lt;=$F34,$G34="Завершено",$D34&lt;&gt;"",$F34&lt;&gt;"")</formula>
    </cfRule>
  </conditionalFormatting>
  <conditionalFormatting sqref="L35">
    <cfRule type="expression" dxfId="1" priority="2467">
      <formula>AND(L$14&gt;=$D35,L$14&lt;=$F35,$D35&lt;&gt;"",$F35&lt;&gt;"")</formula>
    </cfRule>
    <cfRule type="expression" dxfId="2" priority="2468">
      <formula>AND(L$14&gt;=$D35,L$14&lt;=$F35,$G35="Завершено",$D35&lt;&gt;"",$F35&lt;&gt;"")</formula>
    </cfRule>
  </conditionalFormatting>
  <conditionalFormatting sqref="L36">
    <cfRule type="expression" dxfId="1" priority="2587">
      <formula>AND(L$14&gt;=$D36,L$14&lt;=$F36,$D36&lt;&gt;"",$F36&lt;&gt;"")</formula>
    </cfRule>
    <cfRule type="expression" dxfId="2" priority="2588">
      <formula>AND(L$14&gt;=$D36,L$14&lt;=$F36,$G36="Завершено",$D36&lt;&gt;"",$F36&lt;&gt;"")</formula>
    </cfRule>
  </conditionalFormatting>
  <conditionalFormatting sqref="L37">
    <cfRule type="expression" dxfId="1" priority="2707">
      <formula>AND(L$14&gt;=$D37,L$14&lt;=$F37,$D37&lt;&gt;"",$F37&lt;&gt;"")</formula>
    </cfRule>
    <cfRule type="expression" dxfId="2" priority="2708">
      <formula>AND(L$14&gt;=$D37,L$14&lt;=$F37,$G37="Завершено",$D37&lt;&gt;"",$F37&lt;&gt;"")</formula>
    </cfRule>
  </conditionalFormatting>
  <conditionalFormatting sqref="L38">
    <cfRule type="expression" dxfId="1" priority="2827">
      <formula>AND(L$14&gt;=$D38,L$14&lt;=$F38,$D38&lt;&gt;"",$F38&lt;&gt;"")</formula>
    </cfRule>
    <cfRule type="expression" dxfId="2" priority="2828">
      <formula>AND(L$14&gt;=$D38,L$14&lt;=$F38,$G38="Завершено",$D38&lt;&gt;"",$F38&lt;&gt;"")</formula>
    </cfRule>
  </conditionalFormatting>
  <conditionalFormatting sqref="L39">
    <cfRule type="expression" dxfId="1" priority="2947">
      <formula>AND(L$14&gt;=$D39,L$14&lt;=$F39,$D39&lt;&gt;"",$F39&lt;&gt;"")</formula>
    </cfRule>
    <cfRule type="expression" dxfId="2" priority="2948">
      <formula>AND(L$14&gt;=$D39,L$14&lt;=$F39,$G39="Завершено",$D39&lt;&gt;"",$F39&lt;&gt;"")</formula>
    </cfRule>
  </conditionalFormatting>
  <conditionalFormatting sqref="L40">
    <cfRule type="expression" dxfId="1" priority="3067">
      <formula>AND(L$14&gt;=$D40,L$14&lt;=$F40,$D40&lt;&gt;"",$F40&lt;&gt;"")</formula>
    </cfRule>
    <cfRule type="expression" dxfId="2" priority="3068">
      <formula>AND(L$14&gt;=$D40,L$14&lt;=$F40,$G40="Завершено",$D40&lt;&gt;"",$F40&lt;&gt;"")</formula>
    </cfRule>
  </conditionalFormatting>
  <conditionalFormatting sqref="L41">
    <cfRule type="expression" dxfId="1" priority="3187">
      <formula>AND(L$14&gt;=$D41,L$14&lt;=$F41,$D41&lt;&gt;"",$F41&lt;&gt;"")</formula>
    </cfRule>
    <cfRule type="expression" dxfId="2" priority="3188">
      <formula>AND(L$14&gt;=$D41,L$14&lt;=$F41,$G41="Завершено",$D41&lt;&gt;"",$F41&lt;&gt;"")</formula>
    </cfRule>
  </conditionalFormatting>
  <conditionalFormatting sqref="L42">
    <cfRule type="expression" dxfId="1" priority="3307">
      <formula>AND(L$14&gt;=$D42,L$14&lt;=$F42,$D42&lt;&gt;"",$F42&lt;&gt;"")</formula>
    </cfRule>
    <cfRule type="expression" dxfId="2" priority="3308">
      <formula>AND(L$14&gt;=$D42,L$14&lt;=$F42,$G42="Завершено",$D42&lt;&gt;"",$F42&lt;&gt;"")</formula>
    </cfRule>
  </conditionalFormatting>
  <conditionalFormatting sqref="L43">
    <cfRule type="expression" dxfId="1" priority="3427">
      <formula>AND(L$14&gt;=$D43,L$14&lt;=$F43,$D43&lt;&gt;"",$F43&lt;&gt;"")</formula>
    </cfRule>
    <cfRule type="expression" dxfId="2" priority="3428">
      <formula>AND(L$14&gt;=$D43,L$14&lt;=$F43,$G43="Завершено",$D43&lt;&gt;"",$F43&lt;&gt;"")</formula>
    </cfRule>
  </conditionalFormatting>
  <conditionalFormatting sqref="L44">
    <cfRule type="expression" dxfId="1" priority="3547">
      <formula>AND(L$14&gt;=$D44,L$14&lt;=$F44,$D44&lt;&gt;"",$F44&lt;&gt;"")</formula>
    </cfRule>
    <cfRule type="expression" dxfId="2" priority="3548">
      <formula>AND(L$14&gt;=$D44,L$14&lt;=$F44,$G44="Завершено",$D44&lt;&gt;"",$F44&lt;&gt;"")</formula>
    </cfRule>
  </conditionalFormatting>
  <conditionalFormatting sqref="M14:M15">
    <cfRule type="expression" dxfId="0" priority="5">
      <formula>AND(M$14&lt;&gt;"",WEEKDAY(M$14,2)&gt;5)</formula>
    </cfRule>
  </conditionalFormatting>
  <conditionalFormatting sqref="M15">
    <cfRule type="expression" dxfId="1" priority="69">
      <formula>AND(M$14&gt;=$D15,M$14&lt;=$F15,$D15&lt;&gt;"",$F15&lt;&gt;"")</formula>
    </cfRule>
    <cfRule type="expression" dxfId="2" priority="70">
      <formula>AND(M$14&gt;=$D15,M$14&lt;=$F15,$G15="Завершено",$D15&lt;&gt;"",$F15&lt;&gt;"")</formula>
    </cfRule>
  </conditionalFormatting>
  <conditionalFormatting sqref="M16">
    <cfRule type="expression" dxfId="1" priority="189">
      <formula>AND(M$14&gt;=$D16,M$14&lt;=$F16,$D16&lt;&gt;"",$F16&lt;&gt;"")</formula>
    </cfRule>
    <cfRule type="expression" dxfId="2" priority="190">
      <formula>AND(M$14&gt;=$D16,M$14&lt;=$F16,$G16="Завершено",$D16&lt;&gt;"",$F16&lt;&gt;"")</formula>
    </cfRule>
  </conditionalFormatting>
  <conditionalFormatting sqref="M17">
    <cfRule type="expression" dxfId="1" priority="309">
      <formula>AND(M$14&gt;=$D17,M$14&lt;=$F17,$D17&lt;&gt;"",$F17&lt;&gt;"")</formula>
    </cfRule>
    <cfRule type="expression" dxfId="2" priority="310">
      <formula>AND(M$14&gt;=$D17,M$14&lt;=$F17,$G17="Завершено",$D17&lt;&gt;"",$F17&lt;&gt;"")</formula>
    </cfRule>
  </conditionalFormatting>
  <conditionalFormatting sqref="M18">
    <cfRule type="expression" dxfId="1" priority="429">
      <formula>AND(M$14&gt;=$D18,M$14&lt;=$F18,$D18&lt;&gt;"",$F18&lt;&gt;"")</formula>
    </cfRule>
    <cfRule type="expression" dxfId="2" priority="430">
      <formula>AND(M$14&gt;=$D18,M$14&lt;=$F18,$G18="Завершено",$D18&lt;&gt;"",$F18&lt;&gt;"")</formula>
    </cfRule>
  </conditionalFormatting>
  <conditionalFormatting sqref="M19">
    <cfRule type="expression" dxfId="1" priority="549">
      <formula>AND(M$14&gt;=$D19,M$14&lt;=$F19,$D19&lt;&gt;"",$F19&lt;&gt;"")</formula>
    </cfRule>
    <cfRule type="expression" dxfId="2" priority="550">
      <formula>AND(M$14&gt;=$D19,M$14&lt;=$F19,$G19="Завершено",$D19&lt;&gt;"",$F19&lt;&gt;"")</formula>
    </cfRule>
  </conditionalFormatting>
  <conditionalFormatting sqref="M20">
    <cfRule type="expression" dxfId="1" priority="669">
      <formula>AND(M$14&gt;=$D20,M$14&lt;=$F20,$D20&lt;&gt;"",$F20&lt;&gt;"")</formula>
    </cfRule>
    <cfRule type="expression" dxfId="2" priority="670">
      <formula>AND(M$14&gt;=$D20,M$14&lt;=$F20,$G20="Завершено",$D20&lt;&gt;"",$F20&lt;&gt;"")</formula>
    </cfRule>
  </conditionalFormatting>
  <conditionalFormatting sqref="M21">
    <cfRule type="expression" dxfId="1" priority="789">
      <formula>AND(M$14&gt;=$D21,M$14&lt;=$F21,$D21&lt;&gt;"",$F21&lt;&gt;"")</formula>
    </cfRule>
    <cfRule type="expression" dxfId="2" priority="790">
      <formula>AND(M$14&gt;=$D21,M$14&lt;=$F21,$G21="Завершено",$D21&lt;&gt;"",$F21&lt;&gt;"")</formula>
    </cfRule>
  </conditionalFormatting>
  <conditionalFormatting sqref="M22">
    <cfRule type="expression" dxfId="1" priority="909">
      <formula>AND(M$14&gt;=$D22,M$14&lt;=$F22,$D22&lt;&gt;"",$F22&lt;&gt;"")</formula>
    </cfRule>
    <cfRule type="expression" dxfId="2" priority="910">
      <formula>AND(M$14&gt;=$D22,M$14&lt;=$F22,$G22="Завершено",$D22&lt;&gt;"",$F22&lt;&gt;"")</formula>
    </cfRule>
  </conditionalFormatting>
  <conditionalFormatting sqref="M23">
    <cfRule type="expression" dxfId="1" priority="1029">
      <formula>AND(M$14&gt;=$D23,M$14&lt;=$F23,$D23&lt;&gt;"",$F23&lt;&gt;"")</formula>
    </cfRule>
    <cfRule type="expression" dxfId="2" priority="1030">
      <formula>AND(M$14&gt;=$D23,M$14&lt;=$F23,$G23="Завершено",$D23&lt;&gt;"",$F23&lt;&gt;"")</formula>
    </cfRule>
  </conditionalFormatting>
  <conditionalFormatting sqref="M24">
    <cfRule type="expression" dxfId="1" priority="1149">
      <formula>AND(M$14&gt;=$D24,M$14&lt;=$F24,$D24&lt;&gt;"",$F24&lt;&gt;"")</formula>
    </cfRule>
    <cfRule type="expression" dxfId="2" priority="1150">
      <formula>AND(M$14&gt;=$D24,M$14&lt;=$F24,$G24="Завершено",$D24&lt;&gt;"",$F24&lt;&gt;"")</formula>
    </cfRule>
  </conditionalFormatting>
  <conditionalFormatting sqref="M25">
    <cfRule type="expression" dxfId="1" priority="1269">
      <formula>AND(M$14&gt;=$D25,M$14&lt;=$F25,$D25&lt;&gt;"",$F25&lt;&gt;"")</formula>
    </cfRule>
    <cfRule type="expression" dxfId="2" priority="1270">
      <formula>AND(M$14&gt;=$D25,M$14&lt;=$F25,$G25="Завершено",$D25&lt;&gt;"",$F25&lt;&gt;"")</formula>
    </cfRule>
  </conditionalFormatting>
  <conditionalFormatting sqref="M26">
    <cfRule type="expression" dxfId="1" priority="1389">
      <formula>AND(M$14&gt;=$D26,M$14&lt;=$F26,$D26&lt;&gt;"",$F26&lt;&gt;"")</formula>
    </cfRule>
    <cfRule type="expression" dxfId="2" priority="1390">
      <formula>AND(M$14&gt;=$D26,M$14&lt;=$F26,$G26="Завершено",$D26&lt;&gt;"",$F26&lt;&gt;"")</formula>
    </cfRule>
  </conditionalFormatting>
  <conditionalFormatting sqref="M27">
    <cfRule type="expression" dxfId="1" priority="1509">
      <formula>AND(M$14&gt;=$D27,M$14&lt;=$F27,$D27&lt;&gt;"",$F27&lt;&gt;"")</formula>
    </cfRule>
    <cfRule type="expression" dxfId="2" priority="1510">
      <formula>AND(M$14&gt;=$D27,M$14&lt;=$F27,$G27="Завершено",$D27&lt;&gt;"",$F27&lt;&gt;"")</formula>
    </cfRule>
  </conditionalFormatting>
  <conditionalFormatting sqref="M28">
    <cfRule type="expression" dxfId="1" priority="1629">
      <formula>AND(M$14&gt;=$D28,M$14&lt;=$F28,$D28&lt;&gt;"",$F28&lt;&gt;"")</formula>
    </cfRule>
    <cfRule type="expression" dxfId="2" priority="1630">
      <formula>AND(M$14&gt;=$D28,M$14&lt;=$F28,$G28="Завершено",$D28&lt;&gt;"",$F28&lt;&gt;"")</formula>
    </cfRule>
  </conditionalFormatting>
  <conditionalFormatting sqref="M29">
    <cfRule type="expression" dxfId="1" priority="1749">
      <formula>AND(M$14&gt;=$D29,M$14&lt;=$F29,$D29&lt;&gt;"",$F29&lt;&gt;"")</formula>
    </cfRule>
    <cfRule type="expression" dxfId="2" priority="1750">
      <formula>AND(M$14&gt;=$D29,M$14&lt;=$F29,$G29="Завершено",$D29&lt;&gt;"",$F29&lt;&gt;"")</formula>
    </cfRule>
  </conditionalFormatting>
  <conditionalFormatting sqref="M30">
    <cfRule type="expression" dxfId="1" priority="1869">
      <formula>AND(M$14&gt;=$D30,M$14&lt;=$F30,$D30&lt;&gt;"",$F30&lt;&gt;"")</formula>
    </cfRule>
    <cfRule type="expression" dxfId="2" priority="1870">
      <formula>AND(M$14&gt;=$D30,M$14&lt;=$F30,$G30="Завершено",$D30&lt;&gt;"",$F30&lt;&gt;"")</formula>
    </cfRule>
  </conditionalFormatting>
  <conditionalFormatting sqref="M31">
    <cfRule type="expression" dxfId="1" priority="1989">
      <formula>AND(M$14&gt;=$D31,M$14&lt;=$F31,$D31&lt;&gt;"",$F31&lt;&gt;"")</formula>
    </cfRule>
    <cfRule type="expression" dxfId="2" priority="1990">
      <formula>AND(M$14&gt;=$D31,M$14&lt;=$F31,$G31="Завершено",$D31&lt;&gt;"",$F31&lt;&gt;"")</formula>
    </cfRule>
  </conditionalFormatting>
  <conditionalFormatting sqref="M32">
    <cfRule type="expression" dxfId="1" priority="2109">
      <formula>AND(M$14&gt;=$D32,M$14&lt;=$F32,$D32&lt;&gt;"",$F32&lt;&gt;"")</formula>
    </cfRule>
    <cfRule type="expression" dxfId="2" priority="2110">
      <formula>AND(M$14&gt;=$D32,M$14&lt;=$F32,$G32="Завершено",$D32&lt;&gt;"",$F32&lt;&gt;"")</formula>
    </cfRule>
  </conditionalFormatting>
  <conditionalFormatting sqref="M33">
    <cfRule type="expression" dxfId="1" priority="2229">
      <formula>AND(M$14&gt;=$D33,M$14&lt;=$F33,$D33&lt;&gt;"",$F33&lt;&gt;"")</formula>
    </cfRule>
    <cfRule type="expression" dxfId="2" priority="2230">
      <formula>AND(M$14&gt;=$D33,M$14&lt;=$F33,$G33="Завершено",$D33&lt;&gt;"",$F33&lt;&gt;"")</formula>
    </cfRule>
  </conditionalFormatting>
  <conditionalFormatting sqref="M34">
    <cfRule type="expression" dxfId="1" priority="2349">
      <formula>AND(M$14&gt;=$D34,M$14&lt;=$F34,$D34&lt;&gt;"",$F34&lt;&gt;"")</formula>
    </cfRule>
    <cfRule type="expression" dxfId="2" priority="2350">
      <formula>AND(M$14&gt;=$D34,M$14&lt;=$F34,$G34="Завершено",$D34&lt;&gt;"",$F34&lt;&gt;"")</formula>
    </cfRule>
  </conditionalFormatting>
  <conditionalFormatting sqref="M35">
    <cfRule type="expression" dxfId="1" priority="2469">
      <formula>AND(M$14&gt;=$D35,M$14&lt;=$F35,$D35&lt;&gt;"",$F35&lt;&gt;"")</formula>
    </cfRule>
    <cfRule type="expression" dxfId="2" priority="2470">
      <formula>AND(M$14&gt;=$D35,M$14&lt;=$F35,$G35="Завершено",$D35&lt;&gt;"",$F35&lt;&gt;"")</formula>
    </cfRule>
  </conditionalFormatting>
  <conditionalFormatting sqref="M36">
    <cfRule type="expression" dxfId="1" priority="2589">
      <formula>AND(M$14&gt;=$D36,M$14&lt;=$F36,$D36&lt;&gt;"",$F36&lt;&gt;"")</formula>
    </cfRule>
    <cfRule type="expression" dxfId="2" priority="2590">
      <formula>AND(M$14&gt;=$D36,M$14&lt;=$F36,$G36="Завершено",$D36&lt;&gt;"",$F36&lt;&gt;"")</formula>
    </cfRule>
  </conditionalFormatting>
  <conditionalFormatting sqref="M37">
    <cfRule type="expression" dxfId="1" priority="2709">
      <formula>AND(M$14&gt;=$D37,M$14&lt;=$F37,$D37&lt;&gt;"",$F37&lt;&gt;"")</formula>
    </cfRule>
    <cfRule type="expression" dxfId="2" priority="2710">
      <formula>AND(M$14&gt;=$D37,M$14&lt;=$F37,$G37="Завершено",$D37&lt;&gt;"",$F37&lt;&gt;"")</formula>
    </cfRule>
  </conditionalFormatting>
  <conditionalFormatting sqref="M38">
    <cfRule type="expression" dxfId="1" priority="2829">
      <formula>AND(M$14&gt;=$D38,M$14&lt;=$F38,$D38&lt;&gt;"",$F38&lt;&gt;"")</formula>
    </cfRule>
    <cfRule type="expression" dxfId="2" priority="2830">
      <formula>AND(M$14&gt;=$D38,M$14&lt;=$F38,$G38="Завершено",$D38&lt;&gt;"",$F38&lt;&gt;"")</formula>
    </cfRule>
  </conditionalFormatting>
  <conditionalFormatting sqref="M39">
    <cfRule type="expression" dxfId="1" priority="2949">
      <formula>AND(M$14&gt;=$D39,M$14&lt;=$F39,$D39&lt;&gt;"",$F39&lt;&gt;"")</formula>
    </cfRule>
    <cfRule type="expression" dxfId="2" priority="2950">
      <formula>AND(M$14&gt;=$D39,M$14&lt;=$F39,$G39="Завершено",$D39&lt;&gt;"",$F39&lt;&gt;"")</formula>
    </cfRule>
  </conditionalFormatting>
  <conditionalFormatting sqref="M40">
    <cfRule type="expression" dxfId="1" priority="3069">
      <formula>AND(M$14&gt;=$D40,M$14&lt;=$F40,$D40&lt;&gt;"",$F40&lt;&gt;"")</formula>
    </cfRule>
    <cfRule type="expression" dxfId="2" priority="3070">
      <formula>AND(M$14&gt;=$D40,M$14&lt;=$F40,$G40="Завершено",$D40&lt;&gt;"",$F40&lt;&gt;"")</formula>
    </cfRule>
  </conditionalFormatting>
  <conditionalFormatting sqref="M41">
    <cfRule type="expression" dxfId="1" priority="3189">
      <formula>AND(M$14&gt;=$D41,M$14&lt;=$F41,$D41&lt;&gt;"",$F41&lt;&gt;"")</formula>
    </cfRule>
    <cfRule type="expression" dxfId="2" priority="3190">
      <formula>AND(M$14&gt;=$D41,M$14&lt;=$F41,$G41="Завершено",$D41&lt;&gt;"",$F41&lt;&gt;"")</formula>
    </cfRule>
  </conditionalFormatting>
  <conditionalFormatting sqref="M42">
    <cfRule type="expression" dxfId="1" priority="3309">
      <formula>AND(M$14&gt;=$D42,M$14&lt;=$F42,$D42&lt;&gt;"",$F42&lt;&gt;"")</formula>
    </cfRule>
    <cfRule type="expression" dxfId="2" priority="3310">
      <formula>AND(M$14&gt;=$D42,M$14&lt;=$F42,$G42="Завершено",$D42&lt;&gt;"",$F42&lt;&gt;"")</formula>
    </cfRule>
  </conditionalFormatting>
  <conditionalFormatting sqref="M43">
    <cfRule type="expression" dxfId="1" priority="3429">
      <formula>AND(M$14&gt;=$D43,M$14&lt;=$F43,$D43&lt;&gt;"",$F43&lt;&gt;"")</formula>
    </cfRule>
    <cfRule type="expression" dxfId="2" priority="3430">
      <formula>AND(M$14&gt;=$D43,M$14&lt;=$F43,$G43="Завершено",$D43&lt;&gt;"",$F43&lt;&gt;"")</formula>
    </cfRule>
  </conditionalFormatting>
  <conditionalFormatting sqref="M44">
    <cfRule type="expression" dxfId="1" priority="3549">
      <formula>AND(M$14&gt;=$D44,M$14&lt;=$F44,$D44&lt;&gt;"",$F44&lt;&gt;"")</formula>
    </cfRule>
    <cfRule type="expression" dxfId="2" priority="3550">
      <formula>AND(M$14&gt;=$D44,M$14&lt;=$F44,$G44="Завершено",$D44&lt;&gt;"",$F44&lt;&gt;"")</formula>
    </cfRule>
  </conditionalFormatting>
  <conditionalFormatting sqref="N14:N15">
    <cfRule type="expression" dxfId="0" priority="6">
      <formula>AND(N$14&lt;&gt;"",WEEKDAY(N$14,2)&gt;5)</formula>
    </cfRule>
  </conditionalFormatting>
  <conditionalFormatting sqref="N15">
    <cfRule type="expression" dxfId="1" priority="71">
      <formula>AND(N$14&gt;=$D15,N$14&lt;=$F15,$D15&lt;&gt;"",$F15&lt;&gt;"")</formula>
    </cfRule>
    <cfRule type="expression" dxfId="2" priority="72">
      <formula>AND(N$14&gt;=$D15,N$14&lt;=$F15,$G15="Завершено",$D15&lt;&gt;"",$F15&lt;&gt;"")</formula>
    </cfRule>
  </conditionalFormatting>
  <conditionalFormatting sqref="N16">
    <cfRule type="expression" dxfId="1" priority="191">
      <formula>AND(N$14&gt;=$D16,N$14&lt;=$F16,$D16&lt;&gt;"",$F16&lt;&gt;"")</formula>
    </cfRule>
    <cfRule type="expression" dxfId="2" priority="192">
      <formula>AND(N$14&gt;=$D16,N$14&lt;=$F16,$G16="Завершено",$D16&lt;&gt;"",$F16&lt;&gt;"")</formula>
    </cfRule>
  </conditionalFormatting>
  <conditionalFormatting sqref="N17">
    <cfRule type="expression" dxfId="1" priority="311">
      <formula>AND(N$14&gt;=$D17,N$14&lt;=$F17,$D17&lt;&gt;"",$F17&lt;&gt;"")</formula>
    </cfRule>
    <cfRule type="expression" dxfId="2" priority="312">
      <formula>AND(N$14&gt;=$D17,N$14&lt;=$F17,$G17="Завершено",$D17&lt;&gt;"",$F17&lt;&gt;"")</formula>
    </cfRule>
  </conditionalFormatting>
  <conditionalFormatting sqref="N18">
    <cfRule type="expression" dxfId="1" priority="431">
      <formula>AND(N$14&gt;=$D18,N$14&lt;=$F18,$D18&lt;&gt;"",$F18&lt;&gt;"")</formula>
    </cfRule>
    <cfRule type="expression" dxfId="2" priority="432">
      <formula>AND(N$14&gt;=$D18,N$14&lt;=$F18,$G18="Завершено",$D18&lt;&gt;"",$F18&lt;&gt;"")</formula>
    </cfRule>
  </conditionalFormatting>
  <conditionalFormatting sqref="N19">
    <cfRule type="expression" dxfId="1" priority="551">
      <formula>AND(N$14&gt;=$D19,N$14&lt;=$F19,$D19&lt;&gt;"",$F19&lt;&gt;"")</formula>
    </cfRule>
    <cfRule type="expression" dxfId="2" priority="552">
      <formula>AND(N$14&gt;=$D19,N$14&lt;=$F19,$G19="Завершено",$D19&lt;&gt;"",$F19&lt;&gt;"")</formula>
    </cfRule>
  </conditionalFormatting>
  <conditionalFormatting sqref="N20">
    <cfRule type="expression" dxfId="1" priority="671">
      <formula>AND(N$14&gt;=$D20,N$14&lt;=$F20,$D20&lt;&gt;"",$F20&lt;&gt;"")</formula>
    </cfRule>
    <cfRule type="expression" dxfId="2" priority="672">
      <formula>AND(N$14&gt;=$D20,N$14&lt;=$F20,$G20="Завершено",$D20&lt;&gt;"",$F20&lt;&gt;"")</formula>
    </cfRule>
  </conditionalFormatting>
  <conditionalFormatting sqref="N21">
    <cfRule type="expression" dxfId="1" priority="791">
      <formula>AND(N$14&gt;=$D21,N$14&lt;=$F21,$D21&lt;&gt;"",$F21&lt;&gt;"")</formula>
    </cfRule>
    <cfRule type="expression" dxfId="2" priority="792">
      <formula>AND(N$14&gt;=$D21,N$14&lt;=$F21,$G21="Завершено",$D21&lt;&gt;"",$F21&lt;&gt;"")</formula>
    </cfRule>
  </conditionalFormatting>
  <conditionalFormatting sqref="N22">
    <cfRule type="expression" dxfId="1" priority="911">
      <formula>AND(N$14&gt;=$D22,N$14&lt;=$F22,$D22&lt;&gt;"",$F22&lt;&gt;"")</formula>
    </cfRule>
    <cfRule type="expression" dxfId="2" priority="912">
      <formula>AND(N$14&gt;=$D22,N$14&lt;=$F22,$G22="Завершено",$D22&lt;&gt;"",$F22&lt;&gt;"")</formula>
    </cfRule>
  </conditionalFormatting>
  <conditionalFormatting sqref="N23">
    <cfRule type="expression" dxfId="1" priority="1031">
      <formula>AND(N$14&gt;=$D23,N$14&lt;=$F23,$D23&lt;&gt;"",$F23&lt;&gt;"")</formula>
    </cfRule>
    <cfRule type="expression" dxfId="2" priority="1032">
      <formula>AND(N$14&gt;=$D23,N$14&lt;=$F23,$G23="Завершено",$D23&lt;&gt;"",$F23&lt;&gt;"")</formula>
    </cfRule>
  </conditionalFormatting>
  <conditionalFormatting sqref="N24">
    <cfRule type="expression" dxfId="1" priority="1151">
      <formula>AND(N$14&gt;=$D24,N$14&lt;=$F24,$D24&lt;&gt;"",$F24&lt;&gt;"")</formula>
    </cfRule>
    <cfRule type="expression" dxfId="2" priority="1152">
      <formula>AND(N$14&gt;=$D24,N$14&lt;=$F24,$G24="Завершено",$D24&lt;&gt;"",$F24&lt;&gt;"")</formula>
    </cfRule>
  </conditionalFormatting>
  <conditionalFormatting sqref="N25">
    <cfRule type="expression" dxfId="1" priority="1271">
      <formula>AND(N$14&gt;=$D25,N$14&lt;=$F25,$D25&lt;&gt;"",$F25&lt;&gt;"")</formula>
    </cfRule>
    <cfRule type="expression" dxfId="2" priority="1272">
      <formula>AND(N$14&gt;=$D25,N$14&lt;=$F25,$G25="Завершено",$D25&lt;&gt;"",$F25&lt;&gt;"")</formula>
    </cfRule>
  </conditionalFormatting>
  <conditionalFormatting sqref="N26">
    <cfRule type="expression" dxfId="1" priority="1391">
      <formula>AND(N$14&gt;=$D26,N$14&lt;=$F26,$D26&lt;&gt;"",$F26&lt;&gt;"")</formula>
    </cfRule>
    <cfRule type="expression" dxfId="2" priority="1392">
      <formula>AND(N$14&gt;=$D26,N$14&lt;=$F26,$G26="Завершено",$D26&lt;&gt;"",$F26&lt;&gt;"")</formula>
    </cfRule>
  </conditionalFormatting>
  <conditionalFormatting sqref="N27">
    <cfRule type="expression" dxfId="1" priority="1511">
      <formula>AND(N$14&gt;=$D27,N$14&lt;=$F27,$D27&lt;&gt;"",$F27&lt;&gt;"")</formula>
    </cfRule>
    <cfRule type="expression" dxfId="2" priority="1512">
      <formula>AND(N$14&gt;=$D27,N$14&lt;=$F27,$G27="Завершено",$D27&lt;&gt;"",$F27&lt;&gt;"")</formula>
    </cfRule>
  </conditionalFormatting>
  <conditionalFormatting sqref="N28">
    <cfRule type="expression" dxfId="1" priority="1631">
      <formula>AND(N$14&gt;=$D28,N$14&lt;=$F28,$D28&lt;&gt;"",$F28&lt;&gt;"")</formula>
    </cfRule>
    <cfRule type="expression" dxfId="2" priority="1632">
      <formula>AND(N$14&gt;=$D28,N$14&lt;=$F28,$G28="Завершено",$D28&lt;&gt;"",$F28&lt;&gt;"")</formula>
    </cfRule>
  </conditionalFormatting>
  <conditionalFormatting sqref="N29">
    <cfRule type="expression" dxfId="1" priority="1751">
      <formula>AND(N$14&gt;=$D29,N$14&lt;=$F29,$D29&lt;&gt;"",$F29&lt;&gt;"")</formula>
    </cfRule>
    <cfRule type="expression" dxfId="2" priority="1752">
      <formula>AND(N$14&gt;=$D29,N$14&lt;=$F29,$G29="Завершено",$D29&lt;&gt;"",$F29&lt;&gt;"")</formula>
    </cfRule>
  </conditionalFormatting>
  <conditionalFormatting sqref="N30">
    <cfRule type="expression" dxfId="1" priority="1871">
      <formula>AND(N$14&gt;=$D30,N$14&lt;=$F30,$D30&lt;&gt;"",$F30&lt;&gt;"")</formula>
    </cfRule>
    <cfRule type="expression" dxfId="2" priority="1872">
      <formula>AND(N$14&gt;=$D30,N$14&lt;=$F30,$G30="Завершено",$D30&lt;&gt;"",$F30&lt;&gt;"")</formula>
    </cfRule>
  </conditionalFormatting>
  <conditionalFormatting sqref="N31">
    <cfRule type="expression" dxfId="1" priority="1991">
      <formula>AND(N$14&gt;=$D31,N$14&lt;=$F31,$D31&lt;&gt;"",$F31&lt;&gt;"")</formula>
    </cfRule>
    <cfRule type="expression" dxfId="2" priority="1992">
      <formula>AND(N$14&gt;=$D31,N$14&lt;=$F31,$G31="Завершено",$D31&lt;&gt;"",$F31&lt;&gt;"")</formula>
    </cfRule>
  </conditionalFormatting>
  <conditionalFormatting sqref="N32">
    <cfRule type="expression" dxfId="1" priority="2111">
      <formula>AND(N$14&gt;=$D32,N$14&lt;=$F32,$D32&lt;&gt;"",$F32&lt;&gt;"")</formula>
    </cfRule>
    <cfRule type="expression" dxfId="2" priority="2112">
      <formula>AND(N$14&gt;=$D32,N$14&lt;=$F32,$G32="Завершено",$D32&lt;&gt;"",$F32&lt;&gt;"")</formula>
    </cfRule>
  </conditionalFormatting>
  <conditionalFormatting sqref="N33">
    <cfRule type="expression" dxfId="1" priority="2231">
      <formula>AND(N$14&gt;=$D33,N$14&lt;=$F33,$D33&lt;&gt;"",$F33&lt;&gt;"")</formula>
    </cfRule>
    <cfRule type="expression" dxfId="2" priority="2232">
      <formula>AND(N$14&gt;=$D33,N$14&lt;=$F33,$G33="Завершено",$D33&lt;&gt;"",$F33&lt;&gt;"")</formula>
    </cfRule>
  </conditionalFormatting>
  <conditionalFormatting sqref="N34">
    <cfRule type="expression" dxfId="1" priority="2351">
      <formula>AND(N$14&gt;=$D34,N$14&lt;=$F34,$D34&lt;&gt;"",$F34&lt;&gt;"")</formula>
    </cfRule>
    <cfRule type="expression" dxfId="2" priority="2352">
      <formula>AND(N$14&gt;=$D34,N$14&lt;=$F34,$G34="Завершено",$D34&lt;&gt;"",$F34&lt;&gt;"")</formula>
    </cfRule>
  </conditionalFormatting>
  <conditionalFormatting sqref="N35">
    <cfRule type="expression" dxfId="1" priority="2471">
      <formula>AND(N$14&gt;=$D35,N$14&lt;=$F35,$D35&lt;&gt;"",$F35&lt;&gt;"")</formula>
    </cfRule>
    <cfRule type="expression" dxfId="2" priority="2472">
      <formula>AND(N$14&gt;=$D35,N$14&lt;=$F35,$G35="Завершено",$D35&lt;&gt;"",$F35&lt;&gt;"")</formula>
    </cfRule>
  </conditionalFormatting>
  <conditionalFormatting sqref="N36">
    <cfRule type="expression" dxfId="1" priority="2591">
      <formula>AND(N$14&gt;=$D36,N$14&lt;=$F36,$D36&lt;&gt;"",$F36&lt;&gt;"")</formula>
    </cfRule>
    <cfRule type="expression" dxfId="2" priority="2592">
      <formula>AND(N$14&gt;=$D36,N$14&lt;=$F36,$G36="Завершено",$D36&lt;&gt;"",$F36&lt;&gt;"")</formula>
    </cfRule>
  </conditionalFormatting>
  <conditionalFormatting sqref="N37">
    <cfRule type="expression" dxfId="1" priority="2711">
      <formula>AND(N$14&gt;=$D37,N$14&lt;=$F37,$D37&lt;&gt;"",$F37&lt;&gt;"")</formula>
    </cfRule>
    <cfRule type="expression" dxfId="2" priority="2712">
      <formula>AND(N$14&gt;=$D37,N$14&lt;=$F37,$G37="Завершено",$D37&lt;&gt;"",$F37&lt;&gt;"")</formula>
    </cfRule>
  </conditionalFormatting>
  <conditionalFormatting sqref="N38">
    <cfRule type="expression" dxfId="1" priority="2831">
      <formula>AND(N$14&gt;=$D38,N$14&lt;=$F38,$D38&lt;&gt;"",$F38&lt;&gt;"")</formula>
    </cfRule>
    <cfRule type="expression" dxfId="2" priority="2832">
      <formula>AND(N$14&gt;=$D38,N$14&lt;=$F38,$G38="Завершено",$D38&lt;&gt;"",$F38&lt;&gt;"")</formula>
    </cfRule>
  </conditionalFormatting>
  <conditionalFormatting sqref="N39">
    <cfRule type="expression" dxfId="1" priority="2951">
      <formula>AND(N$14&gt;=$D39,N$14&lt;=$F39,$D39&lt;&gt;"",$F39&lt;&gt;"")</formula>
    </cfRule>
    <cfRule type="expression" dxfId="2" priority="2952">
      <formula>AND(N$14&gt;=$D39,N$14&lt;=$F39,$G39="Завершено",$D39&lt;&gt;"",$F39&lt;&gt;"")</formula>
    </cfRule>
  </conditionalFormatting>
  <conditionalFormatting sqref="N40">
    <cfRule type="expression" dxfId="1" priority="3071">
      <formula>AND(N$14&gt;=$D40,N$14&lt;=$F40,$D40&lt;&gt;"",$F40&lt;&gt;"")</formula>
    </cfRule>
    <cfRule type="expression" dxfId="2" priority="3072">
      <formula>AND(N$14&gt;=$D40,N$14&lt;=$F40,$G40="Завершено",$D40&lt;&gt;"",$F40&lt;&gt;"")</formula>
    </cfRule>
  </conditionalFormatting>
  <conditionalFormatting sqref="N41">
    <cfRule type="expression" dxfId="1" priority="3191">
      <formula>AND(N$14&gt;=$D41,N$14&lt;=$F41,$D41&lt;&gt;"",$F41&lt;&gt;"")</formula>
    </cfRule>
    <cfRule type="expression" dxfId="2" priority="3192">
      <formula>AND(N$14&gt;=$D41,N$14&lt;=$F41,$G41="Завершено",$D41&lt;&gt;"",$F41&lt;&gt;"")</formula>
    </cfRule>
  </conditionalFormatting>
  <conditionalFormatting sqref="N42">
    <cfRule type="expression" dxfId="1" priority="3311">
      <formula>AND(N$14&gt;=$D42,N$14&lt;=$F42,$D42&lt;&gt;"",$F42&lt;&gt;"")</formula>
    </cfRule>
    <cfRule type="expression" dxfId="2" priority="3312">
      <formula>AND(N$14&gt;=$D42,N$14&lt;=$F42,$G42="Завершено",$D42&lt;&gt;"",$F42&lt;&gt;"")</formula>
    </cfRule>
  </conditionalFormatting>
  <conditionalFormatting sqref="N43">
    <cfRule type="expression" dxfId="1" priority="3431">
      <formula>AND(N$14&gt;=$D43,N$14&lt;=$F43,$D43&lt;&gt;"",$F43&lt;&gt;"")</formula>
    </cfRule>
    <cfRule type="expression" dxfId="2" priority="3432">
      <formula>AND(N$14&gt;=$D43,N$14&lt;=$F43,$G43="Завершено",$D43&lt;&gt;"",$F43&lt;&gt;"")</formula>
    </cfRule>
  </conditionalFormatting>
  <conditionalFormatting sqref="N44">
    <cfRule type="expression" dxfId="1" priority="3551">
      <formula>AND(N$14&gt;=$D44,N$14&lt;=$F44,$D44&lt;&gt;"",$F44&lt;&gt;"")</formula>
    </cfRule>
    <cfRule type="expression" dxfId="2" priority="3552">
      <formula>AND(N$14&gt;=$D44,N$14&lt;=$F44,$G44="Завершено",$D44&lt;&gt;"",$F44&lt;&gt;"")</formula>
    </cfRule>
  </conditionalFormatting>
  <conditionalFormatting sqref="O14:O15">
    <cfRule type="expression" dxfId="0" priority="7">
      <formula>AND(O$14&lt;&gt;"",WEEKDAY(O$14,2)&gt;5)</formula>
    </cfRule>
  </conditionalFormatting>
  <conditionalFormatting sqref="O15">
    <cfRule type="expression" dxfId="1" priority="73">
      <formula>AND(O$14&gt;=$D15,O$14&lt;=$F15,$D15&lt;&gt;"",$F15&lt;&gt;"")</formula>
    </cfRule>
    <cfRule type="expression" dxfId="2" priority="74">
      <formula>AND(O$14&gt;=$D15,O$14&lt;=$F15,$G15="Завершено",$D15&lt;&gt;"",$F15&lt;&gt;"")</formula>
    </cfRule>
  </conditionalFormatting>
  <conditionalFormatting sqref="O16">
    <cfRule type="expression" dxfId="1" priority="193">
      <formula>AND(O$14&gt;=$D16,O$14&lt;=$F16,$D16&lt;&gt;"",$F16&lt;&gt;"")</formula>
    </cfRule>
    <cfRule type="expression" dxfId="2" priority="194">
      <formula>AND(O$14&gt;=$D16,O$14&lt;=$F16,$G16="Завершено",$D16&lt;&gt;"",$F16&lt;&gt;"")</formula>
    </cfRule>
  </conditionalFormatting>
  <conditionalFormatting sqref="O17">
    <cfRule type="expression" dxfId="1" priority="313">
      <formula>AND(O$14&gt;=$D17,O$14&lt;=$F17,$D17&lt;&gt;"",$F17&lt;&gt;"")</formula>
    </cfRule>
    <cfRule type="expression" dxfId="2" priority="314">
      <formula>AND(O$14&gt;=$D17,O$14&lt;=$F17,$G17="Завершено",$D17&lt;&gt;"",$F17&lt;&gt;"")</formula>
    </cfRule>
  </conditionalFormatting>
  <conditionalFormatting sqref="O18">
    <cfRule type="expression" dxfId="1" priority="433">
      <formula>AND(O$14&gt;=$D18,O$14&lt;=$F18,$D18&lt;&gt;"",$F18&lt;&gt;"")</formula>
    </cfRule>
    <cfRule type="expression" dxfId="2" priority="434">
      <formula>AND(O$14&gt;=$D18,O$14&lt;=$F18,$G18="Завершено",$D18&lt;&gt;"",$F18&lt;&gt;"")</formula>
    </cfRule>
  </conditionalFormatting>
  <conditionalFormatting sqref="O19">
    <cfRule type="expression" dxfId="1" priority="553">
      <formula>AND(O$14&gt;=$D19,O$14&lt;=$F19,$D19&lt;&gt;"",$F19&lt;&gt;"")</formula>
    </cfRule>
    <cfRule type="expression" dxfId="2" priority="554">
      <formula>AND(O$14&gt;=$D19,O$14&lt;=$F19,$G19="Завершено",$D19&lt;&gt;"",$F19&lt;&gt;"")</formula>
    </cfRule>
  </conditionalFormatting>
  <conditionalFormatting sqref="O20">
    <cfRule type="expression" dxfId="1" priority="673">
      <formula>AND(O$14&gt;=$D20,O$14&lt;=$F20,$D20&lt;&gt;"",$F20&lt;&gt;"")</formula>
    </cfRule>
    <cfRule type="expression" dxfId="2" priority="674">
      <formula>AND(O$14&gt;=$D20,O$14&lt;=$F20,$G20="Завершено",$D20&lt;&gt;"",$F20&lt;&gt;"")</formula>
    </cfRule>
  </conditionalFormatting>
  <conditionalFormatting sqref="O21">
    <cfRule type="expression" dxfId="1" priority="793">
      <formula>AND(O$14&gt;=$D21,O$14&lt;=$F21,$D21&lt;&gt;"",$F21&lt;&gt;"")</formula>
    </cfRule>
    <cfRule type="expression" dxfId="2" priority="794">
      <formula>AND(O$14&gt;=$D21,O$14&lt;=$F21,$G21="Завершено",$D21&lt;&gt;"",$F21&lt;&gt;"")</formula>
    </cfRule>
  </conditionalFormatting>
  <conditionalFormatting sqref="O22">
    <cfRule type="expression" dxfId="1" priority="913">
      <formula>AND(O$14&gt;=$D22,O$14&lt;=$F22,$D22&lt;&gt;"",$F22&lt;&gt;"")</formula>
    </cfRule>
    <cfRule type="expression" dxfId="2" priority="914">
      <formula>AND(O$14&gt;=$D22,O$14&lt;=$F22,$G22="Завершено",$D22&lt;&gt;"",$F22&lt;&gt;"")</formula>
    </cfRule>
  </conditionalFormatting>
  <conditionalFormatting sqref="O23">
    <cfRule type="expression" dxfId="1" priority="1033">
      <formula>AND(O$14&gt;=$D23,O$14&lt;=$F23,$D23&lt;&gt;"",$F23&lt;&gt;"")</formula>
    </cfRule>
    <cfRule type="expression" dxfId="2" priority="1034">
      <formula>AND(O$14&gt;=$D23,O$14&lt;=$F23,$G23="Завершено",$D23&lt;&gt;"",$F23&lt;&gt;"")</formula>
    </cfRule>
  </conditionalFormatting>
  <conditionalFormatting sqref="O24">
    <cfRule type="expression" dxfId="1" priority="1153">
      <formula>AND(O$14&gt;=$D24,O$14&lt;=$F24,$D24&lt;&gt;"",$F24&lt;&gt;"")</formula>
    </cfRule>
    <cfRule type="expression" dxfId="2" priority="1154">
      <formula>AND(O$14&gt;=$D24,O$14&lt;=$F24,$G24="Завершено",$D24&lt;&gt;"",$F24&lt;&gt;"")</formula>
    </cfRule>
  </conditionalFormatting>
  <conditionalFormatting sqref="O25">
    <cfRule type="expression" dxfId="1" priority="1273">
      <formula>AND(O$14&gt;=$D25,O$14&lt;=$F25,$D25&lt;&gt;"",$F25&lt;&gt;"")</formula>
    </cfRule>
    <cfRule type="expression" dxfId="2" priority="1274">
      <formula>AND(O$14&gt;=$D25,O$14&lt;=$F25,$G25="Завершено",$D25&lt;&gt;"",$F25&lt;&gt;"")</formula>
    </cfRule>
  </conditionalFormatting>
  <conditionalFormatting sqref="O26">
    <cfRule type="expression" dxfId="1" priority="1393">
      <formula>AND(O$14&gt;=$D26,O$14&lt;=$F26,$D26&lt;&gt;"",$F26&lt;&gt;"")</formula>
    </cfRule>
    <cfRule type="expression" dxfId="2" priority="1394">
      <formula>AND(O$14&gt;=$D26,O$14&lt;=$F26,$G26="Завершено",$D26&lt;&gt;"",$F26&lt;&gt;"")</formula>
    </cfRule>
  </conditionalFormatting>
  <conditionalFormatting sqref="O27">
    <cfRule type="expression" dxfId="1" priority="1513">
      <formula>AND(O$14&gt;=$D27,O$14&lt;=$F27,$D27&lt;&gt;"",$F27&lt;&gt;"")</formula>
    </cfRule>
    <cfRule type="expression" dxfId="2" priority="1514">
      <formula>AND(O$14&gt;=$D27,O$14&lt;=$F27,$G27="Завершено",$D27&lt;&gt;"",$F27&lt;&gt;"")</formula>
    </cfRule>
  </conditionalFormatting>
  <conditionalFormatting sqref="O28">
    <cfRule type="expression" dxfId="1" priority="1633">
      <formula>AND(O$14&gt;=$D28,O$14&lt;=$F28,$D28&lt;&gt;"",$F28&lt;&gt;"")</formula>
    </cfRule>
    <cfRule type="expression" dxfId="2" priority="1634">
      <formula>AND(O$14&gt;=$D28,O$14&lt;=$F28,$G28="Завершено",$D28&lt;&gt;"",$F28&lt;&gt;"")</formula>
    </cfRule>
  </conditionalFormatting>
  <conditionalFormatting sqref="O29">
    <cfRule type="expression" dxfId="1" priority="1753">
      <formula>AND(O$14&gt;=$D29,O$14&lt;=$F29,$D29&lt;&gt;"",$F29&lt;&gt;"")</formula>
    </cfRule>
    <cfRule type="expression" dxfId="2" priority="1754">
      <formula>AND(O$14&gt;=$D29,O$14&lt;=$F29,$G29="Завершено",$D29&lt;&gt;"",$F29&lt;&gt;"")</formula>
    </cfRule>
  </conditionalFormatting>
  <conditionalFormatting sqref="O30">
    <cfRule type="expression" dxfId="1" priority="1873">
      <formula>AND(O$14&gt;=$D30,O$14&lt;=$F30,$D30&lt;&gt;"",$F30&lt;&gt;"")</formula>
    </cfRule>
    <cfRule type="expression" dxfId="2" priority="1874">
      <formula>AND(O$14&gt;=$D30,O$14&lt;=$F30,$G30="Завершено",$D30&lt;&gt;"",$F30&lt;&gt;"")</formula>
    </cfRule>
  </conditionalFormatting>
  <conditionalFormatting sqref="O31">
    <cfRule type="expression" dxfId="1" priority="1993">
      <formula>AND(O$14&gt;=$D31,O$14&lt;=$F31,$D31&lt;&gt;"",$F31&lt;&gt;"")</formula>
    </cfRule>
    <cfRule type="expression" dxfId="2" priority="1994">
      <formula>AND(O$14&gt;=$D31,O$14&lt;=$F31,$G31="Завершено",$D31&lt;&gt;"",$F31&lt;&gt;"")</formula>
    </cfRule>
  </conditionalFormatting>
  <conditionalFormatting sqref="O32">
    <cfRule type="expression" dxfId="1" priority="2113">
      <formula>AND(O$14&gt;=$D32,O$14&lt;=$F32,$D32&lt;&gt;"",$F32&lt;&gt;"")</formula>
    </cfRule>
    <cfRule type="expression" dxfId="2" priority="2114">
      <formula>AND(O$14&gt;=$D32,O$14&lt;=$F32,$G32="Завершено",$D32&lt;&gt;"",$F32&lt;&gt;"")</formula>
    </cfRule>
  </conditionalFormatting>
  <conditionalFormatting sqref="O33">
    <cfRule type="expression" dxfId="1" priority="2233">
      <formula>AND(O$14&gt;=$D33,O$14&lt;=$F33,$D33&lt;&gt;"",$F33&lt;&gt;"")</formula>
    </cfRule>
    <cfRule type="expression" dxfId="2" priority="2234">
      <formula>AND(O$14&gt;=$D33,O$14&lt;=$F33,$G33="Завершено",$D33&lt;&gt;"",$F33&lt;&gt;"")</formula>
    </cfRule>
  </conditionalFormatting>
  <conditionalFormatting sqref="O34">
    <cfRule type="expression" dxfId="1" priority="2353">
      <formula>AND(O$14&gt;=$D34,O$14&lt;=$F34,$D34&lt;&gt;"",$F34&lt;&gt;"")</formula>
    </cfRule>
    <cfRule type="expression" dxfId="2" priority="2354">
      <formula>AND(O$14&gt;=$D34,O$14&lt;=$F34,$G34="Завершено",$D34&lt;&gt;"",$F34&lt;&gt;"")</formula>
    </cfRule>
  </conditionalFormatting>
  <conditionalFormatting sqref="O35">
    <cfRule type="expression" dxfId="1" priority="2473">
      <formula>AND(O$14&gt;=$D35,O$14&lt;=$F35,$D35&lt;&gt;"",$F35&lt;&gt;"")</formula>
    </cfRule>
    <cfRule type="expression" dxfId="2" priority="2474">
      <formula>AND(O$14&gt;=$D35,O$14&lt;=$F35,$G35="Завершено",$D35&lt;&gt;"",$F35&lt;&gt;"")</formula>
    </cfRule>
  </conditionalFormatting>
  <conditionalFormatting sqref="O36">
    <cfRule type="expression" dxfId="1" priority="2593">
      <formula>AND(O$14&gt;=$D36,O$14&lt;=$F36,$D36&lt;&gt;"",$F36&lt;&gt;"")</formula>
    </cfRule>
    <cfRule type="expression" dxfId="2" priority="2594">
      <formula>AND(O$14&gt;=$D36,O$14&lt;=$F36,$G36="Завершено",$D36&lt;&gt;"",$F36&lt;&gt;"")</formula>
    </cfRule>
  </conditionalFormatting>
  <conditionalFormatting sqref="O37">
    <cfRule type="expression" dxfId="1" priority="2713">
      <formula>AND(O$14&gt;=$D37,O$14&lt;=$F37,$D37&lt;&gt;"",$F37&lt;&gt;"")</formula>
    </cfRule>
    <cfRule type="expression" dxfId="2" priority="2714">
      <formula>AND(O$14&gt;=$D37,O$14&lt;=$F37,$G37="Завершено",$D37&lt;&gt;"",$F37&lt;&gt;"")</formula>
    </cfRule>
  </conditionalFormatting>
  <conditionalFormatting sqref="O38">
    <cfRule type="expression" dxfId="1" priority="2833">
      <formula>AND(O$14&gt;=$D38,O$14&lt;=$F38,$D38&lt;&gt;"",$F38&lt;&gt;"")</formula>
    </cfRule>
    <cfRule type="expression" dxfId="2" priority="2834">
      <formula>AND(O$14&gt;=$D38,O$14&lt;=$F38,$G38="Завершено",$D38&lt;&gt;"",$F38&lt;&gt;"")</formula>
    </cfRule>
  </conditionalFormatting>
  <conditionalFormatting sqref="O39">
    <cfRule type="expression" dxfId="1" priority="2953">
      <formula>AND(O$14&gt;=$D39,O$14&lt;=$F39,$D39&lt;&gt;"",$F39&lt;&gt;"")</formula>
    </cfRule>
    <cfRule type="expression" dxfId="2" priority="2954">
      <formula>AND(O$14&gt;=$D39,O$14&lt;=$F39,$G39="Завершено",$D39&lt;&gt;"",$F39&lt;&gt;"")</formula>
    </cfRule>
  </conditionalFormatting>
  <conditionalFormatting sqref="O40">
    <cfRule type="expression" dxfId="1" priority="3073">
      <formula>AND(O$14&gt;=$D40,O$14&lt;=$F40,$D40&lt;&gt;"",$F40&lt;&gt;"")</formula>
    </cfRule>
    <cfRule type="expression" dxfId="2" priority="3074">
      <formula>AND(O$14&gt;=$D40,O$14&lt;=$F40,$G40="Завершено",$D40&lt;&gt;"",$F40&lt;&gt;"")</formula>
    </cfRule>
  </conditionalFormatting>
  <conditionalFormatting sqref="O41">
    <cfRule type="expression" dxfId="1" priority="3193">
      <formula>AND(O$14&gt;=$D41,O$14&lt;=$F41,$D41&lt;&gt;"",$F41&lt;&gt;"")</formula>
    </cfRule>
    <cfRule type="expression" dxfId="2" priority="3194">
      <formula>AND(O$14&gt;=$D41,O$14&lt;=$F41,$G41="Завершено",$D41&lt;&gt;"",$F41&lt;&gt;"")</formula>
    </cfRule>
  </conditionalFormatting>
  <conditionalFormatting sqref="O42">
    <cfRule type="expression" dxfId="1" priority="3313">
      <formula>AND(O$14&gt;=$D42,O$14&lt;=$F42,$D42&lt;&gt;"",$F42&lt;&gt;"")</formula>
    </cfRule>
    <cfRule type="expression" dxfId="2" priority="3314">
      <formula>AND(O$14&gt;=$D42,O$14&lt;=$F42,$G42="Завершено",$D42&lt;&gt;"",$F42&lt;&gt;"")</formula>
    </cfRule>
  </conditionalFormatting>
  <conditionalFormatting sqref="O43">
    <cfRule type="expression" dxfId="1" priority="3433">
      <formula>AND(O$14&gt;=$D43,O$14&lt;=$F43,$D43&lt;&gt;"",$F43&lt;&gt;"")</formula>
    </cfRule>
    <cfRule type="expression" dxfId="2" priority="3434">
      <formula>AND(O$14&gt;=$D43,O$14&lt;=$F43,$G43="Завершено",$D43&lt;&gt;"",$F43&lt;&gt;"")</formula>
    </cfRule>
  </conditionalFormatting>
  <conditionalFormatting sqref="O44">
    <cfRule type="expression" dxfId="1" priority="3553">
      <formula>AND(O$14&gt;=$D44,O$14&lt;=$F44,$D44&lt;&gt;"",$F44&lt;&gt;"")</formula>
    </cfRule>
    <cfRule type="expression" dxfId="2" priority="3554">
      <formula>AND(O$14&gt;=$D44,O$14&lt;=$F44,$G44="Завершено",$D44&lt;&gt;"",$F44&lt;&gt;"")</formula>
    </cfRule>
  </conditionalFormatting>
  <conditionalFormatting sqref="P14:P15">
    <cfRule type="expression" dxfId="0" priority="8">
      <formula>AND(P$14&lt;&gt;"",WEEKDAY(P$14,2)&gt;5)</formula>
    </cfRule>
  </conditionalFormatting>
  <conditionalFormatting sqref="P15">
    <cfRule type="expression" dxfId="1" priority="75">
      <formula>AND(P$14&gt;=$D15,P$14&lt;=$F15,$D15&lt;&gt;"",$F15&lt;&gt;"")</formula>
    </cfRule>
    <cfRule type="expression" dxfId="2" priority="76">
      <formula>AND(P$14&gt;=$D15,P$14&lt;=$F15,$G15="Завершено",$D15&lt;&gt;"",$F15&lt;&gt;"")</formula>
    </cfRule>
  </conditionalFormatting>
  <conditionalFormatting sqref="P16">
    <cfRule type="expression" dxfId="1" priority="195">
      <formula>AND(P$14&gt;=$D16,P$14&lt;=$F16,$D16&lt;&gt;"",$F16&lt;&gt;"")</formula>
    </cfRule>
    <cfRule type="expression" dxfId="2" priority="196">
      <formula>AND(P$14&gt;=$D16,P$14&lt;=$F16,$G16="Завершено",$D16&lt;&gt;"",$F16&lt;&gt;"")</formula>
    </cfRule>
  </conditionalFormatting>
  <conditionalFormatting sqref="P17">
    <cfRule type="expression" dxfId="1" priority="315">
      <formula>AND(P$14&gt;=$D17,P$14&lt;=$F17,$D17&lt;&gt;"",$F17&lt;&gt;"")</formula>
    </cfRule>
    <cfRule type="expression" dxfId="2" priority="316">
      <formula>AND(P$14&gt;=$D17,P$14&lt;=$F17,$G17="Завершено",$D17&lt;&gt;"",$F17&lt;&gt;"")</formula>
    </cfRule>
  </conditionalFormatting>
  <conditionalFormatting sqref="P18">
    <cfRule type="expression" dxfId="1" priority="435">
      <formula>AND(P$14&gt;=$D18,P$14&lt;=$F18,$D18&lt;&gt;"",$F18&lt;&gt;"")</formula>
    </cfRule>
    <cfRule type="expression" dxfId="2" priority="436">
      <formula>AND(P$14&gt;=$D18,P$14&lt;=$F18,$G18="Завершено",$D18&lt;&gt;"",$F18&lt;&gt;"")</formula>
    </cfRule>
  </conditionalFormatting>
  <conditionalFormatting sqref="P19">
    <cfRule type="expression" dxfId="1" priority="555">
      <formula>AND(P$14&gt;=$D19,P$14&lt;=$F19,$D19&lt;&gt;"",$F19&lt;&gt;"")</formula>
    </cfRule>
    <cfRule type="expression" dxfId="2" priority="556">
      <formula>AND(P$14&gt;=$D19,P$14&lt;=$F19,$G19="Завершено",$D19&lt;&gt;"",$F19&lt;&gt;"")</formula>
    </cfRule>
  </conditionalFormatting>
  <conditionalFormatting sqref="P20">
    <cfRule type="expression" dxfId="1" priority="675">
      <formula>AND(P$14&gt;=$D20,P$14&lt;=$F20,$D20&lt;&gt;"",$F20&lt;&gt;"")</formula>
    </cfRule>
    <cfRule type="expression" dxfId="2" priority="676">
      <formula>AND(P$14&gt;=$D20,P$14&lt;=$F20,$G20="Завершено",$D20&lt;&gt;"",$F20&lt;&gt;"")</formula>
    </cfRule>
  </conditionalFormatting>
  <conditionalFormatting sqref="P21">
    <cfRule type="expression" dxfId="1" priority="795">
      <formula>AND(P$14&gt;=$D21,P$14&lt;=$F21,$D21&lt;&gt;"",$F21&lt;&gt;"")</formula>
    </cfRule>
    <cfRule type="expression" dxfId="2" priority="796">
      <formula>AND(P$14&gt;=$D21,P$14&lt;=$F21,$G21="Завершено",$D21&lt;&gt;"",$F21&lt;&gt;"")</formula>
    </cfRule>
  </conditionalFormatting>
  <conditionalFormatting sqref="P22">
    <cfRule type="expression" dxfId="1" priority="915">
      <formula>AND(P$14&gt;=$D22,P$14&lt;=$F22,$D22&lt;&gt;"",$F22&lt;&gt;"")</formula>
    </cfRule>
    <cfRule type="expression" dxfId="2" priority="916">
      <formula>AND(P$14&gt;=$D22,P$14&lt;=$F22,$G22="Завершено",$D22&lt;&gt;"",$F22&lt;&gt;"")</formula>
    </cfRule>
  </conditionalFormatting>
  <conditionalFormatting sqref="P23">
    <cfRule type="expression" dxfId="1" priority="1035">
      <formula>AND(P$14&gt;=$D23,P$14&lt;=$F23,$D23&lt;&gt;"",$F23&lt;&gt;"")</formula>
    </cfRule>
    <cfRule type="expression" dxfId="2" priority="1036">
      <formula>AND(P$14&gt;=$D23,P$14&lt;=$F23,$G23="Завершено",$D23&lt;&gt;"",$F23&lt;&gt;"")</formula>
    </cfRule>
  </conditionalFormatting>
  <conditionalFormatting sqref="P24">
    <cfRule type="expression" dxfId="1" priority="1155">
      <formula>AND(P$14&gt;=$D24,P$14&lt;=$F24,$D24&lt;&gt;"",$F24&lt;&gt;"")</formula>
    </cfRule>
    <cfRule type="expression" dxfId="2" priority="1156">
      <formula>AND(P$14&gt;=$D24,P$14&lt;=$F24,$G24="Завершено",$D24&lt;&gt;"",$F24&lt;&gt;"")</formula>
    </cfRule>
  </conditionalFormatting>
  <conditionalFormatting sqref="P25">
    <cfRule type="expression" dxfId="1" priority="1275">
      <formula>AND(P$14&gt;=$D25,P$14&lt;=$F25,$D25&lt;&gt;"",$F25&lt;&gt;"")</formula>
    </cfRule>
    <cfRule type="expression" dxfId="2" priority="1276">
      <formula>AND(P$14&gt;=$D25,P$14&lt;=$F25,$G25="Завершено",$D25&lt;&gt;"",$F25&lt;&gt;"")</formula>
    </cfRule>
  </conditionalFormatting>
  <conditionalFormatting sqref="P26">
    <cfRule type="expression" dxfId="1" priority="1395">
      <formula>AND(P$14&gt;=$D26,P$14&lt;=$F26,$D26&lt;&gt;"",$F26&lt;&gt;"")</formula>
    </cfRule>
    <cfRule type="expression" dxfId="2" priority="1396">
      <formula>AND(P$14&gt;=$D26,P$14&lt;=$F26,$G26="Завершено",$D26&lt;&gt;"",$F26&lt;&gt;"")</formula>
    </cfRule>
  </conditionalFormatting>
  <conditionalFormatting sqref="P27">
    <cfRule type="expression" dxfId="1" priority="1515">
      <formula>AND(P$14&gt;=$D27,P$14&lt;=$F27,$D27&lt;&gt;"",$F27&lt;&gt;"")</formula>
    </cfRule>
    <cfRule type="expression" dxfId="2" priority="1516">
      <formula>AND(P$14&gt;=$D27,P$14&lt;=$F27,$G27="Завершено",$D27&lt;&gt;"",$F27&lt;&gt;"")</formula>
    </cfRule>
  </conditionalFormatting>
  <conditionalFormatting sqref="P28">
    <cfRule type="expression" dxfId="1" priority="1635">
      <formula>AND(P$14&gt;=$D28,P$14&lt;=$F28,$D28&lt;&gt;"",$F28&lt;&gt;"")</formula>
    </cfRule>
    <cfRule type="expression" dxfId="2" priority="1636">
      <formula>AND(P$14&gt;=$D28,P$14&lt;=$F28,$G28="Завершено",$D28&lt;&gt;"",$F28&lt;&gt;"")</formula>
    </cfRule>
  </conditionalFormatting>
  <conditionalFormatting sqref="P29">
    <cfRule type="expression" dxfId="1" priority="1755">
      <formula>AND(P$14&gt;=$D29,P$14&lt;=$F29,$D29&lt;&gt;"",$F29&lt;&gt;"")</formula>
    </cfRule>
    <cfRule type="expression" dxfId="2" priority="1756">
      <formula>AND(P$14&gt;=$D29,P$14&lt;=$F29,$G29="Завершено",$D29&lt;&gt;"",$F29&lt;&gt;"")</formula>
    </cfRule>
  </conditionalFormatting>
  <conditionalFormatting sqref="P30">
    <cfRule type="expression" dxfId="1" priority="1875">
      <formula>AND(P$14&gt;=$D30,P$14&lt;=$F30,$D30&lt;&gt;"",$F30&lt;&gt;"")</formula>
    </cfRule>
    <cfRule type="expression" dxfId="2" priority="1876">
      <formula>AND(P$14&gt;=$D30,P$14&lt;=$F30,$G30="Завершено",$D30&lt;&gt;"",$F30&lt;&gt;"")</formula>
    </cfRule>
  </conditionalFormatting>
  <conditionalFormatting sqref="P31">
    <cfRule type="expression" dxfId="1" priority="1995">
      <formula>AND(P$14&gt;=$D31,P$14&lt;=$F31,$D31&lt;&gt;"",$F31&lt;&gt;"")</formula>
    </cfRule>
    <cfRule type="expression" dxfId="2" priority="1996">
      <formula>AND(P$14&gt;=$D31,P$14&lt;=$F31,$G31="Завершено",$D31&lt;&gt;"",$F31&lt;&gt;"")</formula>
    </cfRule>
  </conditionalFormatting>
  <conditionalFormatting sqref="P32">
    <cfRule type="expression" dxfId="1" priority="2115">
      <formula>AND(P$14&gt;=$D32,P$14&lt;=$F32,$D32&lt;&gt;"",$F32&lt;&gt;"")</formula>
    </cfRule>
    <cfRule type="expression" dxfId="2" priority="2116">
      <formula>AND(P$14&gt;=$D32,P$14&lt;=$F32,$G32="Завершено",$D32&lt;&gt;"",$F32&lt;&gt;"")</formula>
    </cfRule>
  </conditionalFormatting>
  <conditionalFormatting sqref="P33">
    <cfRule type="expression" dxfId="1" priority="2235">
      <formula>AND(P$14&gt;=$D33,P$14&lt;=$F33,$D33&lt;&gt;"",$F33&lt;&gt;"")</formula>
    </cfRule>
    <cfRule type="expression" dxfId="2" priority="2236">
      <formula>AND(P$14&gt;=$D33,P$14&lt;=$F33,$G33="Завершено",$D33&lt;&gt;"",$F33&lt;&gt;"")</formula>
    </cfRule>
  </conditionalFormatting>
  <conditionalFormatting sqref="P34">
    <cfRule type="expression" dxfId="1" priority="2355">
      <formula>AND(P$14&gt;=$D34,P$14&lt;=$F34,$D34&lt;&gt;"",$F34&lt;&gt;"")</formula>
    </cfRule>
    <cfRule type="expression" dxfId="2" priority="2356">
      <formula>AND(P$14&gt;=$D34,P$14&lt;=$F34,$G34="Завершено",$D34&lt;&gt;"",$F34&lt;&gt;"")</formula>
    </cfRule>
  </conditionalFormatting>
  <conditionalFormatting sqref="P35">
    <cfRule type="expression" dxfId="1" priority="2475">
      <formula>AND(P$14&gt;=$D35,P$14&lt;=$F35,$D35&lt;&gt;"",$F35&lt;&gt;"")</formula>
    </cfRule>
    <cfRule type="expression" dxfId="2" priority="2476">
      <formula>AND(P$14&gt;=$D35,P$14&lt;=$F35,$G35="Завершено",$D35&lt;&gt;"",$F35&lt;&gt;"")</formula>
    </cfRule>
  </conditionalFormatting>
  <conditionalFormatting sqref="P36">
    <cfRule type="expression" dxfId="1" priority="2595">
      <formula>AND(P$14&gt;=$D36,P$14&lt;=$F36,$D36&lt;&gt;"",$F36&lt;&gt;"")</formula>
    </cfRule>
    <cfRule type="expression" dxfId="2" priority="2596">
      <formula>AND(P$14&gt;=$D36,P$14&lt;=$F36,$G36="Завершено",$D36&lt;&gt;"",$F36&lt;&gt;"")</formula>
    </cfRule>
  </conditionalFormatting>
  <conditionalFormatting sqref="P37">
    <cfRule type="expression" dxfId="1" priority="2715">
      <formula>AND(P$14&gt;=$D37,P$14&lt;=$F37,$D37&lt;&gt;"",$F37&lt;&gt;"")</formula>
    </cfRule>
    <cfRule type="expression" dxfId="2" priority="2716">
      <formula>AND(P$14&gt;=$D37,P$14&lt;=$F37,$G37="Завершено",$D37&lt;&gt;"",$F37&lt;&gt;"")</formula>
    </cfRule>
  </conditionalFormatting>
  <conditionalFormatting sqref="P38">
    <cfRule type="expression" dxfId="1" priority="2835">
      <formula>AND(P$14&gt;=$D38,P$14&lt;=$F38,$D38&lt;&gt;"",$F38&lt;&gt;"")</formula>
    </cfRule>
    <cfRule type="expression" dxfId="2" priority="2836">
      <formula>AND(P$14&gt;=$D38,P$14&lt;=$F38,$G38="Завершено",$D38&lt;&gt;"",$F38&lt;&gt;"")</formula>
    </cfRule>
  </conditionalFormatting>
  <conditionalFormatting sqref="P39">
    <cfRule type="expression" dxfId="1" priority="2955">
      <formula>AND(P$14&gt;=$D39,P$14&lt;=$F39,$D39&lt;&gt;"",$F39&lt;&gt;"")</formula>
    </cfRule>
    <cfRule type="expression" dxfId="2" priority="2956">
      <formula>AND(P$14&gt;=$D39,P$14&lt;=$F39,$G39="Завершено",$D39&lt;&gt;"",$F39&lt;&gt;"")</formula>
    </cfRule>
  </conditionalFormatting>
  <conditionalFormatting sqref="P40">
    <cfRule type="expression" dxfId="1" priority="3075">
      <formula>AND(P$14&gt;=$D40,P$14&lt;=$F40,$D40&lt;&gt;"",$F40&lt;&gt;"")</formula>
    </cfRule>
    <cfRule type="expression" dxfId="2" priority="3076">
      <formula>AND(P$14&gt;=$D40,P$14&lt;=$F40,$G40="Завершено",$D40&lt;&gt;"",$F40&lt;&gt;"")</formula>
    </cfRule>
  </conditionalFormatting>
  <conditionalFormatting sqref="P41">
    <cfRule type="expression" dxfId="1" priority="3195">
      <formula>AND(P$14&gt;=$D41,P$14&lt;=$F41,$D41&lt;&gt;"",$F41&lt;&gt;"")</formula>
    </cfRule>
    <cfRule type="expression" dxfId="2" priority="3196">
      <formula>AND(P$14&gt;=$D41,P$14&lt;=$F41,$G41="Завершено",$D41&lt;&gt;"",$F41&lt;&gt;"")</formula>
    </cfRule>
  </conditionalFormatting>
  <conditionalFormatting sqref="P42">
    <cfRule type="expression" dxfId="1" priority="3315">
      <formula>AND(P$14&gt;=$D42,P$14&lt;=$F42,$D42&lt;&gt;"",$F42&lt;&gt;"")</formula>
    </cfRule>
    <cfRule type="expression" dxfId="2" priority="3316">
      <formula>AND(P$14&gt;=$D42,P$14&lt;=$F42,$G42="Завершено",$D42&lt;&gt;"",$F42&lt;&gt;"")</formula>
    </cfRule>
  </conditionalFormatting>
  <conditionalFormatting sqref="P43">
    <cfRule type="expression" dxfId="1" priority="3435">
      <formula>AND(P$14&gt;=$D43,P$14&lt;=$F43,$D43&lt;&gt;"",$F43&lt;&gt;"")</formula>
    </cfRule>
    <cfRule type="expression" dxfId="2" priority="3436">
      <formula>AND(P$14&gt;=$D43,P$14&lt;=$F43,$G43="Завершено",$D43&lt;&gt;"",$F43&lt;&gt;"")</formula>
    </cfRule>
  </conditionalFormatting>
  <conditionalFormatting sqref="P44">
    <cfRule type="expression" dxfId="1" priority="3555">
      <formula>AND(P$14&gt;=$D44,P$14&lt;=$F44,$D44&lt;&gt;"",$F44&lt;&gt;"")</formula>
    </cfRule>
    <cfRule type="expression" dxfId="2" priority="3556">
      <formula>AND(P$14&gt;=$D44,P$14&lt;=$F44,$G44="Завершено",$D44&lt;&gt;"",$F44&lt;&gt;"")</formula>
    </cfRule>
  </conditionalFormatting>
  <conditionalFormatting sqref="Q14:Q15">
    <cfRule type="expression" dxfId="0" priority="9">
      <formula>AND(Q$14&lt;&gt;"",WEEKDAY(Q$14,2)&gt;5)</formula>
    </cfRule>
  </conditionalFormatting>
  <conditionalFormatting sqref="Q15">
    <cfRule type="expression" dxfId="1" priority="77">
      <formula>AND(Q$14&gt;=$D15,Q$14&lt;=$F15,$D15&lt;&gt;"",$F15&lt;&gt;"")</formula>
    </cfRule>
    <cfRule type="expression" dxfId="2" priority="78">
      <formula>AND(Q$14&gt;=$D15,Q$14&lt;=$F15,$G15="Завершено",$D15&lt;&gt;"",$F15&lt;&gt;"")</formula>
    </cfRule>
  </conditionalFormatting>
  <conditionalFormatting sqref="Q16">
    <cfRule type="expression" dxfId="1" priority="197">
      <formula>AND(Q$14&gt;=$D16,Q$14&lt;=$F16,$D16&lt;&gt;"",$F16&lt;&gt;"")</formula>
    </cfRule>
    <cfRule type="expression" dxfId="2" priority="198">
      <formula>AND(Q$14&gt;=$D16,Q$14&lt;=$F16,$G16="Завершено",$D16&lt;&gt;"",$F16&lt;&gt;"")</formula>
    </cfRule>
  </conditionalFormatting>
  <conditionalFormatting sqref="Q17">
    <cfRule type="expression" dxfId="1" priority="317">
      <formula>AND(Q$14&gt;=$D17,Q$14&lt;=$F17,$D17&lt;&gt;"",$F17&lt;&gt;"")</formula>
    </cfRule>
    <cfRule type="expression" dxfId="2" priority="318">
      <formula>AND(Q$14&gt;=$D17,Q$14&lt;=$F17,$G17="Завершено",$D17&lt;&gt;"",$F17&lt;&gt;"")</formula>
    </cfRule>
  </conditionalFormatting>
  <conditionalFormatting sqref="Q18">
    <cfRule type="expression" dxfId="1" priority="437">
      <formula>AND(Q$14&gt;=$D18,Q$14&lt;=$F18,$D18&lt;&gt;"",$F18&lt;&gt;"")</formula>
    </cfRule>
    <cfRule type="expression" dxfId="2" priority="438">
      <formula>AND(Q$14&gt;=$D18,Q$14&lt;=$F18,$G18="Завершено",$D18&lt;&gt;"",$F18&lt;&gt;"")</formula>
    </cfRule>
  </conditionalFormatting>
  <conditionalFormatting sqref="Q19">
    <cfRule type="expression" dxfId="1" priority="557">
      <formula>AND(Q$14&gt;=$D19,Q$14&lt;=$F19,$D19&lt;&gt;"",$F19&lt;&gt;"")</formula>
    </cfRule>
    <cfRule type="expression" dxfId="2" priority="558">
      <formula>AND(Q$14&gt;=$D19,Q$14&lt;=$F19,$G19="Завершено",$D19&lt;&gt;"",$F19&lt;&gt;"")</formula>
    </cfRule>
  </conditionalFormatting>
  <conditionalFormatting sqref="Q20">
    <cfRule type="expression" dxfId="1" priority="677">
      <formula>AND(Q$14&gt;=$D20,Q$14&lt;=$F20,$D20&lt;&gt;"",$F20&lt;&gt;"")</formula>
    </cfRule>
    <cfRule type="expression" dxfId="2" priority="678">
      <formula>AND(Q$14&gt;=$D20,Q$14&lt;=$F20,$G20="Завершено",$D20&lt;&gt;"",$F20&lt;&gt;"")</formula>
    </cfRule>
  </conditionalFormatting>
  <conditionalFormatting sqref="Q21">
    <cfRule type="expression" dxfId="1" priority="797">
      <formula>AND(Q$14&gt;=$D21,Q$14&lt;=$F21,$D21&lt;&gt;"",$F21&lt;&gt;"")</formula>
    </cfRule>
    <cfRule type="expression" dxfId="2" priority="798">
      <formula>AND(Q$14&gt;=$D21,Q$14&lt;=$F21,$G21="Завершено",$D21&lt;&gt;"",$F21&lt;&gt;"")</formula>
    </cfRule>
  </conditionalFormatting>
  <conditionalFormatting sqref="Q22">
    <cfRule type="expression" dxfId="1" priority="917">
      <formula>AND(Q$14&gt;=$D22,Q$14&lt;=$F22,$D22&lt;&gt;"",$F22&lt;&gt;"")</formula>
    </cfRule>
    <cfRule type="expression" dxfId="2" priority="918">
      <formula>AND(Q$14&gt;=$D22,Q$14&lt;=$F22,$G22="Завершено",$D22&lt;&gt;"",$F22&lt;&gt;"")</formula>
    </cfRule>
  </conditionalFormatting>
  <conditionalFormatting sqref="Q23">
    <cfRule type="expression" dxfId="1" priority="1037">
      <formula>AND(Q$14&gt;=$D23,Q$14&lt;=$F23,$D23&lt;&gt;"",$F23&lt;&gt;"")</formula>
    </cfRule>
    <cfRule type="expression" dxfId="2" priority="1038">
      <formula>AND(Q$14&gt;=$D23,Q$14&lt;=$F23,$G23="Завершено",$D23&lt;&gt;"",$F23&lt;&gt;"")</formula>
    </cfRule>
  </conditionalFormatting>
  <conditionalFormatting sqref="Q24">
    <cfRule type="expression" dxfId="1" priority="1157">
      <formula>AND(Q$14&gt;=$D24,Q$14&lt;=$F24,$D24&lt;&gt;"",$F24&lt;&gt;"")</formula>
    </cfRule>
    <cfRule type="expression" dxfId="2" priority="1158">
      <formula>AND(Q$14&gt;=$D24,Q$14&lt;=$F24,$G24="Завершено",$D24&lt;&gt;"",$F24&lt;&gt;"")</formula>
    </cfRule>
  </conditionalFormatting>
  <conditionalFormatting sqref="Q25">
    <cfRule type="expression" dxfId="1" priority="1277">
      <formula>AND(Q$14&gt;=$D25,Q$14&lt;=$F25,$D25&lt;&gt;"",$F25&lt;&gt;"")</formula>
    </cfRule>
    <cfRule type="expression" dxfId="2" priority="1278">
      <formula>AND(Q$14&gt;=$D25,Q$14&lt;=$F25,$G25="Завершено",$D25&lt;&gt;"",$F25&lt;&gt;"")</formula>
    </cfRule>
  </conditionalFormatting>
  <conditionalFormatting sqref="Q26">
    <cfRule type="expression" dxfId="1" priority="1397">
      <formula>AND(Q$14&gt;=$D26,Q$14&lt;=$F26,$D26&lt;&gt;"",$F26&lt;&gt;"")</formula>
    </cfRule>
    <cfRule type="expression" dxfId="2" priority="1398">
      <formula>AND(Q$14&gt;=$D26,Q$14&lt;=$F26,$G26="Завершено",$D26&lt;&gt;"",$F26&lt;&gt;"")</formula>
    </cfRule>
  </conditionalFormatting>
  <conditionalFormatting sqref="Q27">
    <cfRule type="expression" dxfId="1" priority="1517">
      <formula>AND(Q$14&gt;=$D27,Q$14&lt;=$F27,$D27&lt;&gt;"",$F27&lt;&gt;"")</formula>
    </cfRule>
    <cfRule type="expression" dxfId="2" priority="1518">
      <formula>AND(Q$14&gt;=$D27,Q$14&lt;=$F27,$G27="Завершено",$D27&lt;&gt;"",$F27&lt;&gt;"")</formula>
    </cfRule>
  </conditionalFormatting>
  <conditionalFormatting sqref="Q28">
    <cfRule type="expression" dxfId="1" priority="1637">
      <formula>AND(Q$14&gt;=$D28,Q$14&lt;=$F28,$D28&lt;&gt;"",$F28&lt;&gt;"")</formula>
    </cfRule>
    <cfRule type="expression" dxfId="2" priority="1638">
      <formula>AND(Q$14&gt;=$D28,Q$14&lt;=$F28,$G28="Завершено",$D28&lt;&gt;"",$F28&lt;&gt;"")</formula>
    </cfRule>
  </conditionalFormatting>
  <conditionalFormatting sqref="Q29">
    <cfRule type="expression" dxfId="1" priority="1757">
      <formula>AND(Q$14&gt;=$D29,Q$14&lt;=$F29,$D29&lt;&gt;"",$F29&lt;&gt;"")</formula>
    </cfRule>
    <cfRule type="expression" dxfId="2" priority="1758">
      <formula>AND(Q$14&gt;=$D29,Q$14&lt;=$F29,$G29="Завершено",$D29&lt;&gt;"",$F29&lt;&gt;"")</formula>
    </cfRule>
  </conditionalFormatting>
  <conditionalFormatting sqref="Q30">
    <cfRule type="expression" dxfId="1" priority="1877">
      <formula>AND(Q$14&gt;=$D30,Q$14&lt;=$F30,$D30&lt;&gt;"",$F30&lt;&gt;"")</formula>
    </cfRule>
    <cfRule type="expression" dxfId="2" priority="1878">
      <formula>AND(Q$14&gt;=$D30,Q$14&lt;=$F30,$G30="Завершено",$D30&lt;&gt;"",$F30&lt;&gt;"")</formula>
    </cfRule>
  </conditionalFormatting>
  <conditionalFormatting sqref="Q31">
    <cfRule type="expression" dxfId="1" priority="1997">
      <formula>AND(Q$14&gt;=$D31,Q$14&lt;=$F31,$D31&lt;&gt;"",$F31&lt;&gt;"")</formula>
    </cfRule>
    <cfRule type="expression" dxfId="2" priority="1998">
      <formula>AND(Q$14&gt;=$D31,Q$14&lt;=$F31,$G31="Завершено",$D31&lt;&gt;"",$F31&lt;&gt;"")</formula>
    </cfRule>
  </conditionalFormatting>
  <conditionalFormatting sqref="Q32">
    <cfRule type="expression" dxfId="1" priority="2117">
      <formula>AND(Q$14&gt;=$D32,Q$14&lt;=$F32,$D32&lt;&gt;"",$F32&lt;&gt;"")</formula>
    </cfRule>
    <cfRule type="expression" dxfId="2" priority="2118">
      <formula>AND(Q$14&gt;=$D32,Q$14&lt;=$F32,$G32="Завершено",$D32&lt;&gt;"",$F32&lt;&gt;"")</formula>
    </cfRule>
  </conditionalFormatting>
  <conditionalFormatting sqref="Q33">
    <cfRule type="expression" dxfId="1" priority="2237">
      <formula>AND(Q$14&gt;=$D33,Q$14&lt;=$F33,$D33&lt;&gt;"",$F33&lt;&gt;"")</formula>
    </cfRule>
    <cfRule type="expression" dxfId="2" priority="2238">
      <formula>AND(Q$14&gt;=$D33,Q$14&lt;=$F33,$G33="Завершено",$D33&lt;&gt;"",$F33&lt;&gt;"")</formula>
    </cfRule>
  </conditionalFormatting>
  <conditionalFormatting sqref="Q34">
    <cfRule type="expression" dxfId="1" priority="2357">
      <formula>AND(Q$14&gt;=$D34,Q$14&lt;=$F34,$D34&lt;&gt;"",$F34&lt;&gt;"")</formula>
    </cfRule>
    <cfRule type="expression" dxfId="2" priority="2358">
      <formula>AND(Q$14&gt;=$D34,Q$14&lt;=$F34,$G34="Завершено",$D34&lt;&gt;"",$F34&lt;&gt;"")</formula>
    </cfRule>
  </conditionalFormatting>
  <conditionalFormatting sqref="Q35">
    <cfRule type="expression" dxfId="1" priority="2477">
      <formula>AND(Q$14&gt;=$D35,Q$14&lt;=$F35,$D35&lt;&gt;"",$F35&lt;&gt;"")</formula>
    </cfRule>
    <cfRule type="expression" dxfId="2" priority="2478">
      <formula>AND(Q$14&gt;=$D35,Q$14&lt;=$F35,$G35="Завершено",$D35&lt;&gt;"",$F35&lt;&gt;"")</formula>
    </cfRule>
  </conditionalFormatting>
  <conditionalFormatting sqref="Q36">
    <cfRule type="expression" dxfId="1" priority="2597">
      <formula>AND(Q$14&gt;=$D36,Q$14&lt;=$F36,$D36&lt;&gt;"",$F36&lt;&gt;"")</formula>
    </cfRule>
    <cfRule type="expression" dxfId="2" priority="2598">
      <formula>AND(Q$14&gt;=$D36,Q$14&lt;=$F36,$G36="Завершено",$D36&lt;&gt;"",$F36&lt;&gt;"")</formula>
    </cfRule>
  </conditionalFormatting>
  <conditionalFormatting sqref="Q37">
    <cfRule type="expression" dxfId="1" priority="2717">
      <formula>AND(Q$14&gt;=$D37,Q$14&lt;=$F37,$D37&lt;&gt;"",$F37&lt;&gt;"")</formula>
    </cfRule>
    <cfRule type="expression" dxfId="2" priority="2718">
      <formula>AND(Q$14&gt;=$D37,Q$14&lt;=$F37,$G37="Завершено",$D37&lt;&gt;"",$F37&lt;&gt;"")</formula>
    </cfRule>
  </conditionalFormatting>
  <conditionalFormatting sqref="Q38">
    <cfRule type="expression" dxfId="1" priority="2837">
      <formula>AND(Q$14&gt;=$D38,Q$14&lt;=$F38,$D38&lt;&gt;"",$F38&lt;&gt;"")</formula>
    </cfRule>
    <cfRule type="expression" dxfId="2" priority="2838">
      <formula>AND(Q$14&gt;=$D38,Q$14&lt;=$F38,$G38="Завершено",$D38&lt;&gt;"",$F38&lt;&gt;"")</formula>
    </cfRule>
  </conditionalFormatting>
  <conditionalFormatting sqref="Q39">
    <cfRule type="expression" dxfId="1" priority="2957">
      <formula>AND(Q$14&gt;=$D39,Q$14&lt;=$F39,$D39&lt;&gt;"",$F39&lt;&gt;"")</formula>
    </cfRule>
    <cfRule type="expression" dxfId="2" priority="2958">
      <formula>AND(Q$14&gt;=$D39,Q$14&lt;=$F39,$G39="Завершено",$D39&lt;&gt;"",$F39&lt;&gt;"")</formula>
    </cfRule>
  </conditionalFormatting>
  <conditionalFormatting sqref="Q40">
    <cfRule type="expression" dxfId="1" priority="3077">
      <formula>AND(Q$14&gt;=$D40,Q$14&lt;=$F40,$D40&lt;&gt;"",$F40&lt;&gt;"")</formula>
    </cfRule>
    <cfRule type="expression" dxfId="2" priority="3078">
      <formula>AND(Q$14&gt;=$D40,Q$14&lt;=$F40,$G40="Завершено",$D40&lt;&gt;"",$F40&lt;&gt;"")</formula>
    </cfRule>
  </conditionalFormatting>
  <conditionalFormatting sqref="Q41">
    <cfRule type="expression" dxfId="1" priority="3197">
      <formula>AND(Q$14&gt;=$D41,Q$14&lt;=$F41,$D41&lt;&gt;"",$F41&lt;&gt;"")</formula>
    </cfRule>
    <cfRule type="expression" dxfId="2" priority="3198">
      <formula>AND(Q$14&gt;=$D41,Q$14&lt;=$F41,$G41="Завершено",$D41&lt;&gt;"",$F41&lt;&gt;"")</formula>
    </cfRule>
  </conditionalFormatting>
  <conditionalFormatting sqref="Q42">
    <cfRule type="expression" dxfId="1" priority="3317">
      <formula>AND(Q$14&gt;=$D42,Q$14&lt;=$F42,$D42&lt;&gt;"",$F42&lt;&gt;"")</formula>
    </cfRule>
    <cfRule type="expression" dxfId="2" priority="3318">
      <formula>AND(Q$14&gt;=$D42,Q$14&lt;=$F42,$G42="Завершено",$D42&lt;&gt;"",$F42&lt;&gt;"")</formula>
    </cfRule>
  </conditionalFormatting>
  <conditionalFormatting sqref="Q43">
    <cfRule type="expression" dxfId="1" priority="3437">
      <formula>AND(Q$14&gt;=$D43,Q$14&lt;=$F43,$D43&lt;&gt;"",$F43&lt;&gt;"")</formula>
    </cfRule>
    <cfRule type="expression" dxfId="2" priority="3438">
      <formula>AND(Q$14&gt;=$D43,Q$14&lt;=$F43,$G43="Завершено",$D43&lt;&gt;"",$F43&lt;&gt;"")</formula>
    </cfRule>
  </conditionalFormatting>
  <conditionalFormatting sqref="Q44">
    <cfRule type="expression" dxfId="1" priority="3557">
      <formula>AND(Q$14&gt;=$D44,Q$14&lt;=$F44,$D44&lt;&gt;"",$F44&lt;&gt;"")</formula>
    </cfRule>
    <cfRule type="expression" dxfId="2" priority="3558">
      <formula>AND(Q$14&gt;=$D44,Q$14&lt;=$F44,$G44="Завершено",$D44&lt;&gt;"",$F44&lt;&gt;"")</formula>
    </cfRule>
  </conditionalFormatting>
  <conditionalFormatting sqref="R14:R15">
    <cfRule type="expression" dxfId="0" priority="10">
      <formula>AND(R$14&lt;&gt;"",WEEKDAY(R$14,2)&gt;5)</formula>
    </cfRule>
  </conditionalFormatting>
  <conditionalFormatting sqref="R15">
    <cfRule type="expression" dxfId="1" priority="79">
      <formula>AND(R$14&gt;=$D15,R$14&lt;=$F15,$D15&lt;&gt;"",$F15&lt;&gt;"")</formula>
    </cfRule>
    <cfRule type="expression" dxfId="2" priority="80">
      <formula>AND(R$14&gt;=$D15,R$14&lt;=$F15,$G15="Завершено",$D15&lt;&gt;"",$F15&lt;&gt;"")</formula>
    </cfRule>
  </conditionalFormatting>
  <conditionalFormatting sqref="R16">
    <cfRule type="expression" dxfId="1" priority="199">
      <formula>AND(R$14&gt;=$D16,R$14&lt;=$F16,$D16&lt;&gt;"",$F16&lt;&gt;"")</formula>
    </cfRule>
    <cfRule type="expression" dxfId="2" priority="200">
      <formula>AND(R$14&gt;=$D16,R$14&lt;=$F16,$G16="Завершено",$D16&lt;&gt;"",$F16&lt;&gt;"")</formula>
    </cfRule>
  </conditionalFormatting>
  <conditionalFormatting sqref="R17">
    <cfRule type="expression" dxfId="1" priority="319">
      <formula>AND(R$14&gt;=$D17,R$14&lt;=$F17,$D17&lt;&gt;"",$F17&lt;&gt;"")</formula>
    </cfRule>
    <cfRule type="expression" dxfId="2" priority="320">
      <formula>AND(R$14&gt;=$D17,R$14&lt;=$F17,$G17="Завершено",$D17&lt;&gt;"",$F17&lt;&gt;"")</formula>
    </cfRule>
  </conditionalFormatting>
  <conditionalFormatting sqref="R18">
    <cfRule type="expression" dxfId="1" priority="439">
      <formula>AND(R$14&gt;=$D18,R$14&lt;=$F18,$D18&lt;&gt;"",$F18&lt;&gt;"")</formula>
    </cfRule>
    <cfRule type="expression" dxfId="2" priority="440">
      <formula>AND(R$14&gt;=$D18,R$14&lt;=$F18,$G18="Завершено",$D18&lt;&gt;"",$F18&lt;&gt;"")</formula>
    </cfRule>
  </conditionalFormatting>
  <conditionalFormatting sqref="R19">
    <cfRule type="expression" dxfId="1" priority="559">
      <formula>AND(R$14&gt;=$D19,R$14&lt;=$F19,$D19&lt;&gt;"",$F19&lt;&gt;"")</formula>
    </cfRule>
    <cfRule type="expression" dxfId="2" priority="560">
      <formula>AND(R$14&gt;=$D19,R$14&lt;=$F19,$G19="Завершено",$D19&lt;&gt;"",$F19&lt;&gt;"")</formula>
    </cfRule>
  </conditionalFormatting>
  <conditionalFormatting sqref="R20">
    <cfRule type="expression" dxfId="1" priority="679">
      <formula>AND(R$14&gt;=$D20,R$14&lt;=$F20,$D20&lt;&gt;"",$F20&lt;&gt;"")</formula>
    </cfRule>
    <cfRule type="expression" dxfId="2" priority="680">
      <formula>AND(R$14&gt;=$D20,R$14&lt;=$F20,$G20="Завершено",$D20&lt;&gt;"",$F20&lt;&gt;"")</formula>
    </cfRule>
  </conditionalFormatting>
  <conditionalFormatting sqref="R21">
    <cfRule type="expression" dxfId="1" priority="799">
      <formula>AND(R$14&gt;=$D21,R$14&lt;=$F21,$D21&lt;&gt;"",$F21&lt;&gt;"")</formula>
    </cfRule>
    <cfRule type="expression" dxfId="2" priority="800">
      <formula>AND(R$14&gt;=$D21,R$14&lt;=$F21,$G21="Завершено",$D21&lt;&gt;"",$F21&lt;&gt;"")</formula>
    </cfRule>
  </conditionalFormatting>
  <conditionalFormatting sqref="R22">
    <cfRule type="expression" dxfId="1" priority="919">
      <formula>AND(R$14&gt;=$D22,R$14&lt;=$F22,$D22&lt;&gt;"",$F22&lt;&gt;"")</formula>
    </cfRule>
    <cfRule type="expression" dxfId="2" priority="920">
      <formula>AND(R$14&gt;=$D22,R$14&lt;=$F22,$G22="Завершено",$D22&lt;&gt;"",$F22&lt;&gt;"")</formula>
    </cfRule>
  </conditionalFormatting>
  <conditionalFormatting sqref="R23">
    <cfRule type="expression" dxfId="1" priority="1039">
      <formula>AND(R$14&gt;=$D23,R$14&lt;=$F23,$D23&lt;&gt;"",$F23&lt;&gt;"")</formula>
    </cfRule>
    <cfRule type="expression" dxfId="2" priority="1040">
      <formula>AND(R$14&gt;=$D23,R$14&lt;=$F23,$G23="Завершено",$D23&lt;&gt;"",$F23&lt;&gt;"")</formula>
    </cfRule>
  </conditionalFormatting>
  <conditionalFormatting sqref="R24">
    <cfRule type="expression" dxfId="1" priority="1159">
      <formula>AND(R$14&gt;=$D24,R$14&lt;=$F24,$D24&lt;&gt;"",$F24&lt;&gt;"")</formula>
    </cfRule>
    <cfRule type="expression" dxfId="2" priority="1160">
      <formula>AND(R$14&gt;=$D24,R$14&lt;=$F24,$G24="Завершено",$D24&lt;&gt;"",$F24&lt;&gt;"")</formula>
    </cfRule>
  </conditionalFormatting>
  <conditionalFormatting sqref="R25">
    <cfRule type="expression" dxfId="1" priority="1279">
      <formula>AND(R$14&gt;=$D25,R$14&lt;=$F25,$D25&lt;&gt;"",$F25&lt;&gt;"")</formula>
    </cfRule>
    <cfRule type="expression" dxfId="2" priority="1280">
      <formula>AND(R$14&gt;=$D25,R$14&lt;=$F25,$G25="Завершено",$D25&lt;&gt;"",$F25&lt;&gt;"")</formula>
    </cfRule>
  </conditionalFormatting>
  <conditionalFormatting sqref="R26">
    <cfRule type="expression" dxfId="1" priority="1399">
      <formula>AND(R$14&gt;=$D26,R$14&lt;=$F26,$D26&lt;&gt;"",$F26&lt;&gt;"")</formula>
    </cfRule>
    <cfRule type="expression" dxfId="2" priority="1400">
      <formula>AND(R$14&gt;=$D26,R$14&lt;=$F26,$G26="Завершено",$D26&lt;&gt;"",$F26&lt;&gt;"")</formula>
    </cfRule>
  </conditionalFormatting>
  <conditionalFormatting sqref="R27">
    <cfRule type="expression" dxfId="1" priority="1519">
      <formula>AND(R$14&gt;=$D27,R$14&lt;=$F27,$D27&lt;&gt;"",$F27&lt;&gt;"")</formula>
    </cfRule>
    <cfRule type="expression" dxfId="2" priority="1520">
      <formula>AND(R$14&gt;=$D27,R$14&lt;=$F27,$G27="Завершено",$D27&lt;&gt;"",$F27&lt;&gt;"")</formula>
    </cfRule>
  </conditionalFormatting>
  <conditionalFormatting sqref="R28">
    <cfRule type="expression" dxfId="1" priority="1639">
      <formula>AND(R$14&gt;=$D28,R$14&lt;=$F28,$D28&lt;&gt;"",$F28&lt;&gt;"")</formula>
    </cfRule>
    <cfRule type="expression" dxfId="2" priority="1640">
      <formula>AND(R$14&gt;=$D28,R$14&lt;=$F28,$G28="Завершено",$D28&lt;&gt;"",$F28&lt;&gt;"")</formula>
    </cfRule>
  </conditionalFormatting>
  <conditionalFormatting sqref="R29">
    <cfRule type="expression" dxfId="1" priority="1759">
      <formula>AND(R$14&gt;=$D29,R$14&lt;=$F29,$D29&lt;&gt;"",$F29&lt;&gt;"")</formula>
    </cfRule>
    <cfRule type="expression" dxfId="2" priority="1760">
      <formula>AND(R$14&gt;=$D29,R$14&lt;=$F29,$G29="Завершено",$D29&lt;&gt;"",$F29&lt;&gt;"")</formula>
    </cfRule>
  </conditionalFormatting>
  <conditionalFormatting sqref="R30">
    <cfRule type="expression" dxfId="1" priority="1879">
      <formula>AND(R$14&gt;=$D30,R$14&lt;=$F30,$D30&lt;&gt;"",$F30&lt;&gt;"")</formula>
    </cfRule>
    <cfRule type="expression" dxfId="2" priority="1880">
      <formula>AND(R$14&gt;=$D30,R$14&lt;=$F30,$G30="Завершено",$D30&lt;&gt;"",$F30&lt;&gt;"")</formula>
    </cfRule>
  </conditionalFormatting>
  <conditionalFormatting sqref="R31">
    <cfRule type="expression" dxfId="1" priority="1999">
      <formula>AND(R$14&gt;=$D31,R$14&lt;=$F31,$D31&lt;&gt;"",$F31&lt;&gt;"")</formula>
    </cfRule>
    <cfRule type="expression" dxfId="2" priority="2000">
      <formula>AND(R$14&gt;=$D31,R$14&lt;=$F31,$G31="Завершено",$D31&lt;&gt;"",$F31&lt;&gt;"")</formula>
    </cfRule>
  </conditionalFormatting>
  <conditionalFormatting sqref="R32">
    <cfRule type="expression" dxfId="1" priority="2119">
      <formula>AND(R$14&gt;=$D32,R$14&lt;=$F32,$D32&lt;&gt;"",$F32&lt;&gt;"")</formula>
    </cfRule>
    <cfRule type="expression" dxfId="2" priority="2120">
      <formula>AND(R$14&gt;=$D32,R$14&lt;=$F32,$G32="Завершено",$D32&lt;&gt;"",$F32&lt;&gt;"")</formula>
    </cfRule>
  </conditionalFormatting>
  <conditionalFormatting sqref="R33">
    <cfRule type="expression" dxfId="1" priority="2239">
      <formula>AND(R$14&gt;=$D33,R$14&lt;=$F33,$D33&lt;&gt;"",$F33&lt;&gt;"")</formula>
    </cfRule>
    <cfRule type="expression" dxfId="2" priority="2240">
      <formula>AND(R$14&gt;=$D33,R$14&lt;=$F33,$G33="Завершено",$D33&lt;&gt;"",$F33&lt;&gt;"")</formula>
    </cfRule>
  </conditionalFormatting>
  <conditionalFormatting sqref="R34">
    <cfRule type="expression" dxfId="1" priority="2359">
      <formula>AND(R$14&gt;=$D34,R$14&lt;=$F34,$D34&lt;&gt;"",$F34&lt;&gt;"")</formula>
    </cfRule>
    <cfRule type="expression" dxfId="2" priority="2360">
      <formula>AND(R$14&gt;=$D34,R$14&lt;=$F34,$G34="Завершено",$D34&lt;&gt;"",$F34&lt;&gt;"")</formula>
    </cfRule>
  </conditionalFormatting>
  <conditionalFormatting sqref="R35">
    <cfRule type="expression" dxfId="1" priority="2479">
      <formula>AND(R$14&gt;=$D35,R$14&lt;=$F35,$D35&lt;&gt;"",$F35&lt;&gt;"")</formula>
    </cfRule>
    <cfRule type="expression" dxfId="2" priority="2480">
      <formula>AND(R$14&gt;=$D35,R$14&lt;=$F35,$G35="Завершено",$D35&lt;&gt;"",$F35&lt;&gt;"")</formula>
    </cfRule>
  </conditionalFormatting>
  <conditionalFormatting sqref="R36">
    <cfRule type="expression" dxfId="1" priority="2599">
      <formula>AND(R$14&gt;=$D36,R$14&lt;=$F36,$D36&lt;&gt;"",$F36&lt;&gt;"")</formula>
    </cfRule>
    <cfRule type="expression" dxfId="2" priority="2600">
      <formula>AND(R$14&gt;=$D36,R$14&lt;=$F36,$G36="Завершено",$D36&lt;&gt;"",$F36&lt;&gt;"")</formula>
    </cfRule>
  </conditionalFormatting>
  <conditionalFormatting sqref="R37">
    <cfRule type="expression" dxfId="1" priority="2719">
      <formula>AND(R$14&gt;=$D37,R$14&lt;=$F37,$D37&lt;&gt;"",$F37&lt;&gt;"")</formula>
    </cfRule>
    <cfRule type="expression" dxfId="2" priority="2720">
      <formula>AND(R$14&gt;=$D37,R$14&lt;=$F37,$G37="Завершено",$D37&lt;&gt;"",$F37&lt;&gt;"")</formula>
    </cfRule>
  </conditionalFormatting>
  <conditionalFormatting sqref="R38">
    <cfRule type="expression" dxfId="1" priority="2839">
      <formula>AND(R$14&gt;=$D38,R$14&lt;=$F38,$D38&lt;&gt;"",$F38&lt;&gt;"")</formula>
    </cfRule>
    <cfRule type="expression" dxfId="2" priority="2840">
      <formula>AND(R$14&gt;=$D38,R$14&lt;=$F38,$G38="Завершено",$D38&lt;&gt;"",$F38&lt;&gt;"")</formula>
    </cfRule>
  </conditionalFormatting>
  <conditionalFormatting sqref="R39">
    <cfRule type="expression" dxfId="1" priority="2959">
      <formula>AND(R$14&gt;=$D39,R$14&lt;=$F39,$D39&lt;&gt;"",$F39&lt;&gt;"")</formula>
    </cfRule>
    <cfRule type="expression" dxfId="2" priority="2960">
      <formula>AND(R$14&gt;=$D39,R$14&lt;=$F39,$G39="Завершено",$D39&lt;&gt;"",$F39&lt;&gt;"")</formula>
    </cfRule>
  </conditionalFormatting>
  <conditionalFormatting sqref="R40">
    <cfRule type="expression" dxfId="1" priority="3079">
      <formula>AND(R$14&gt;=$D40,R$14&lt;=$F40,$D40&lt;&gt;"",$F40&lt;&gt;"")</formula>
    </cfRule>
    <cfRule type="expression" dxfId="2" priority="3080">
      <formula>AND(R$14&gt;=$D40,R$14&lt;=$F40,$G40="Завершено",$D40&lt;&gt;"",$F40&lt;&gt;"")</formula>
    </cfRule>
  </conditionalFormatting>
  <conditionalFormatting sqref="R41">
    <cfRule type="expression" dxfId="1" priority="3199">
      <formula>AND(R$14&gt;=$D41,R$14&lt;=$F41,$D41&lt;&gt;"",$F41&lt;&gt;"")</formula>
    </cfRule>
    <cfRule type="expression" dxfId="2" priority="3200">
      <formula>AND(R$14&gt;=$D41,R$14&lt;=$F41,$G41="Завершено",$D41&lt;&gt;"",$F41&lt;&gt;"")</formula>
    </cfRule>
  </conditionalFormatting>
  <conditionalFormatting sqref="R42">
    <cfRule type="expression" dxfId="1" priority="3319">
      <formula>AND(R$14&gt;=$D42,R$14&lt;=$F42,$D42&lt;&gt;"",$F42&lt;&gt;"")</formula>
    </cfRule>
    <cfRule type="expression" dxfId="2" priority="3320">
      <formula>AND(R$14&gt;=$D42,R$14&lt;=$F42,$G42="Завершено",$D42&lt;&gt;"",$F42&lt;&gt;"")</formula>
    </cfRule>
  </conditionalFormatting>
  <conditionalFormatting sqref="R43">
    <cfRule type="expression" dxfId="1" priority="3439">
      <formula>AND(R$14&gt;=$D43,R$14&lt;=$F43,$D43&lt;&gt;"",$F43&lt;&gt;"")</formula>
    </cfRule>
    <cfRule type="expression" dxfId="2" priority="3440">
      <formula>AND(R$14&gt;=$D43,R$14&lt;=$F43,$G43="Завершено",$D43&lt;&gt;"",$F43&lt;&gt;"")</formula>
    </cfRule>
  </conditionalFormatting>
  <conditionalFormatting sqref="R44">
    <cfRule type="expression" dxfId="1" priority="3559">
      <formula>AND(R$14&gt;=$D44,R$14&lt;=$F44,$D44&lt;&gt;"",$F44&lt;&gt;"")</formula>
    </cfRule>
    <cfRule type="expression" dxfId="2" priority="3560">
      <formula>AND(R$14&gt;=$D44,R$14&lt;=$F44,$G44="Завершено",$D44&lt;&gt;"",$F44&lt;&gt;"")</formula>
    </cfRule>
  </conditionalFormatting>
  <conditionalFormatting sqref="S14:S15">
    <cfRule type="expression" dxfId="0" priority="11">
      <formula>AND(S$14&lt;&gt;"",WEEKDAY(S$14,2)&gt;5)</formula>
    </cfRule>
  </conditionalFormatting>
  <conditionalFormatting sqref="S15">
    <cfRule type="expression" dxfId="1" priority="81">
      <formula>AND(S$14&gt;=$D15,S$14&lt;=$F15,$D15&lt;&gt;"",$F15&lt;&gt;"")</formula>
    </cfRule>
    <cfRule type="expression" dxfId="2" priority="82">
      <formula>AND(S$14&gt;=$D15,S$14&lt;=$F15,$G15="Завершено",$D15&lt;&gt;"",$F15&lt;&gt;"")</formula>
    </cfRule>
  </conditionalFormatting>
  <conditionalFormatting sqref="S16">
    <cfRule type="expression" dxfId="1" priority="201">
      <formula>AND(S$14&gt;=$D16,S$14&lt;=$F16,$D16&lt;&gt;"",$F16&lt;&gt;"")</formula>
    </cfRule>
    <cfRule type="expression" dxfId="2" priority="202">
      <formula>AND(S$14&gt;=$D16,S$14&lt;=$F16,$G16="Завершено",$D16&lt;&gt;"",$F16&lt;&gt;"")</formula>
    </cfRule>
  </conditionalFormatting>
  <conditionalFormatting sqref="S17">
    <cfRule type="expression" dxfId="1" priority="321">
      <formula>AND(S$14&gt;=$D17,S$14&lt;=$F17,$D17&lt;&gt;"",$F17&lt;&gt;"")</formula>
    </cfRule>
    <cfRule type="expression" dxfId="2" priority="322">
      <formula>AND(S$14&gt;=$D17,S$14&lt;=$F17,$G17="Завершено",$D17&lt;&gt;"",$F17&lt;&gt;"")</formula>
    </cfRule>
  </conditionalFormatting>
  <conditionalFormatting sqref="S18">
    <cfRule type="expression" dxfId="1" priority="441">
      <formula>AND(S$14&gt;=$D18,S$14&lt;=$F18,$D18&lt;&gt;"",$F18&lt;&gt;"")</formula>
    </cfRule>
    <cfRule type="expression" dxfId="2" priority="442">
      <formula>AND(S$14&gt;=$D18,S$14&lt;=$F18,$G18="Завершено",$D18&lt;&gt;"",$F18&lt;&gt;"")</formula>
    </cfRule>
  </conditionalFormatting>
  <conditionalFormatting sqref="S19">
    <cfRule type="expression" dxfId="1" priority="561">
      <formula>AND(S$14&gt;=$D19,S$14&lt;=$F19,$D19&lt;&gt;"",$F19&lt;&gt;"")</formula>
    </cfRule>
    <cfRule type="expression" dxfId="2" priority="562">
      <formula>AND(S$14&gt;=$D19,S$14&lt;=$F19,$G19="Завершено",$D19&lt;&gt;"",$F19&lt;&gt;"")</formula>
    </cfRule>
  </conditionalFormatting>
  <conditionalFormatting sqref="S20">
    <cfRule type="expression" dxfId="1" priority="681">
      <formula>AND(S$14&gt;=$D20,S$14&lt;=$F20,$D20&lt;&gt;"",$F20&lt;&gt;"")</formula>
    </cfRule>
    <cfRule type="expression" dxfId="2" priority="682">
      <formula>AND(S$14&gt;=$D20,S$14&lt;=$F20,$G20="Завершено",$D20&lt;&gt;"",$F20&lt;&gt;"")</formula>
    </cfRule>
  </conditionalFormatting>
  <conditionalFormatting sqref="S21">
    <cfRule type="expression" dxfId="1" priority="801">
      <formula>AND(S$14&gt;=$D21,S$14&lt;=$F21,$D21&lt;&gt;"",$F21&lt;&gt;"")</formula>
    </cfRule>
    <cfRule type="expression" dxfId="2" priority="802">
      <formula>AND(S$14&gt;=$D21,S$14&lt;=$F21,$G21="Завершено",$D21&lt;&gt;"",$F21&lt;&gt;"")</formula>
    </cfRule>
  </conditionalFormatting>
  <conditionalFormatting sqref="S22">
    <cfRule type="expression" dxfId="1" priority="921">
      <formula>AND(S$14&gt;=$D22,S$14&lt;=$F22,$D22&lt;&gt;"",$F22&lt;&gt;"")</formula>
    </cfRule>
    <cfRule type="expression" dxfId="2" priority="922">
      <formula>AND(S$14&gt;=$D22,S$14&lt;=$F22,$G22="Завершено",$D22&lt;&gt;"",$F22&lt;&gt;"")</formula>
    </cfRule>
  </conditionalFormatting>
  <conditionalFormatting sqref="S23">
    <cfRule type="expression" dxfId="1" priority="1041">
      <formula>AND(S$14&gt;=$D23,S$14&lt;=$F23,$D23&lt;&gt;"",$F23&lt;&gt;"")</formula>
    </cfRule>
    <cfRule type="expression" dxfId="2" priority="1042">
      <formula>AND(S$14&gt;=$D23,S$14&lt;=$F23,$G23="Завершено",$D23&lt;&gt;"",$F23&lt;&gt;"")</formula>
    </cfRule>
  </conditionalFormatting>
  <conditionalFormatting sqref="S24">
    <cfRule type="expression" dxfId="1" priority="1161">
      <formula>AND(S$14&gt;=$D24,S$14&lt;=$F24,$D24&lt;&gt;"",$F24&lt;&gt;"")</formula>
    </cfRule>
    <cfRule type="expression" dxfId="2" priority="1162">
      <formula>AND(S$14&gt;=$D24,S$14&lt;=$F24,$G24="Завершено",$D24&lt;&gt;"",$F24&lt;&gt;"")</formula>
    </cfRule>
  </conditionalFormatting>
  <conditionalFormatting sqref="S25">
    <cfRule type="expression" dxfId="1" priority="1281">
      <formula>AND(S$14&gt;=$D25,S$14&lt;=$F25,$D25&lt;&gt;"",$F25&lt;&gt;"")</formula>
    </cfRule>
    <cfRule type="expression" dxfId="2" priority="1282">
      <formula>AND(S$14&gt;=$D25,S$14&lt;=$F25,$G25="Завершено",$D25&lt;&gt;"",$F25&lt;&gt;"")</formula>
    </cfRule>
  </conditionalFormatting>
  <conditionalFormatting sqref="S26">
    <cfRule type="expression" dxfId="1" priority="1401">
      <formula>AND(S$14&gt;=$D26,S$14&lt;=$F26,$D26&lt;&gt;"",$F26&lt;&gt;"")</formula>
    </cfRule>
    <cfRule type="expression" dxfId="2" priority="1402">
      <formula>AND(S$14&gt;=$D26,S$14&lt;=$F26,$G26="Завершено",$D26&lt;&gt;"",$F26&lt;&gt;"")</formula>
    </cfRule>
  </conditionalFormatting>
  <conditionalFormatting sqref="S27">
    <cfRule type="expression" dxfId="1" priority="1521">
      <formula>AND(S$14&gt;=$D27,S$14&lt;=$F27,$D27&lt;&gt;"",$F27&lt;&gt;"")</formula>
    </cfRule>
    <cfRule type="expression" dxfId="2" priority="1522">
      <formula>AND(S$14&gt;=$D27,S$14&lt;=$F27,$G27="Завершено",$D27&lt;&gt;"",$F27&lt;&gt;"")</formula>
    </cfRule>
  </conditionalFormatting>
  <conditionalFormatting sqref="S28">
    <cfRule type="expression" dxfId="1" priority="1641">
      <formula>AND(S$14&gt;=$D28,S$14&lt;=$F28,$D28&lt;&gt;"",$F28&lt;&gt;"")</formula>
    </cfRule>
    <cfRule type="expression" dxfId="2" priority="1642">
      <formula>AND(S$14&gt;=$D28,S$14&lt;=$F28,$G28="Завершено",$D28&lt;&gt;"",$F28&lt;&gt;"")</formula>
    </cfRule>
  </conditionalFormatting>
  <conditionalFormatting sqref="S29">
    <cfRule type="expression" dxfId="1" priority="1761">
      <formula>AND(S$14&gt;=$D29,S$14&lt;=$F29,$D29&lt;&gt;"",$F29&lt;&gt;"")</formula>
    </cfRule>
    <cfRule type="expression" dxfId="2" priority="1762">
      <formula>AND(S$14&gt;=$D29,S$14&lt;=$F29,$G29="Завершено",$D29&lt;&gt;"",$F29&lt;&gt;"")</formula>
    </cfRule>
  </conditionalFormatting>
  <conditionalFormatting sqref="S30">
    <cfRule type="expression" dxfId="1" priority="1881">
      <formula>AND(S$14&gt;=$D30,S$14&lt;=$F30,$D30&lt;&gt;"",$F30&lt;&gt;"")</formula>
    </cfRule>
    <cfRule type="expression" dxfId="2" priority="1882">
      <formula>AND(S$14&gt;=$D30,S$14&lt;=$F30,$G30="Завершено",$D30&lt;&gt;"",$F30&lt;&gt;"")</formula>
    </cfRule>
  </conditionalFormatting>
  <conditionalFormatting sqref="S31">
    <cfRule type="expression" dxfId="1" priority="2001">
      <formula>AND(S$14&gt;=$D31,S$14&lt;=$F31,$D31&lt;&gt;"",$F31&lt;&gt;"")</formula>
    </cfRule>
    <cfRule type="expression" dxfId="2" priority="2002">
      <formula>AND(S$14&gt;=$D31,S$14&lt;=$F31,$G31="Завершено",$D31&lt;&gt;"",$F31&lt;&gt;"")</formula>
    </cfRule>
  </conditionalFormatting>
  <conditionalFormatting sqref="S32">
    <cfRule type="expression" dxfId="1" priority="2121">
      <formula>AND(S$14&gt;=$D32,S$14&lt;=$F32,$D32&lt;&gt;"",$F32&lt;&gt;"")</formula>
    </cfRule>
    <cfRule type="expression" dxfId="2" priority="2122">
      <formula>AND(S$14&gt;=$D32,S$14&lt;=$F32,$G32="Завершено",$D32&lt;&gt;"",$F32&lt;&gt;"")</formula>
    </cfRule>
  </conditionalFormatting>
  <conditionalFormatting sqref="S33">
    <cfRule type="expression" dxfId="1" priority="2241">
      <formula>AND(S$14&gt;=$D33,S$14&lt;=$F33,$D33&lt;&gt;"",$F33&lt;&gt;"")</formula>
    </cfRule>
    <cfRule type="expression" dxfId="2" priority="2242">
      <formula>AND(S$14&gt;=$D33,S$14&lt;=$F33,$G33="Завершено",$D33&lt;&gt;"",$F33&lt;&gt;"")</formula>
    </cfRule>
  </conditionalFormatting>
  <conditionalFormatting sqref="S34">
    <cfRule type="expression" dxfId="1" priority="2361">
      <formula>AND(S$14&gt;=$D34,S$14&lt;=$F34,$D34&lt;&gt;"",$F34&lt;&gt;"")</formula>
    </cfRule>
    <cfRule type="expression" dxfId="2" priority="2362">
      <formula>AND(S$14&gt;=$D34,S$14&lt;=$F34,$G34="Завершено",$D34&lt;&gt;"",$F34&lt;&gt;"")</formula>
    </cfRule>
  </conditionalFormatting>
  <conditionalFormatting sqref="S35">
    <cfRule type="expression" dxfId="1" priority="2481">
      <formula>AND(S$14&gt;=$D35,S$14&lt;=$F35,$D35&lt;&gt;"",$F35&lt;&gt;"")</formula>
    </cfRule>
    <cfRule type="expression" dxfId="2" priority="2482">
      <formula>AND(S$14&gt;=$D35,S$14&lt;=$F35,$G35="Завершено",$D35&lt;&gt;"",$F35&lt;&gt;"")</formula>
    </cfRule>
  </conditionalFormatting>
  <conditionalFormatting sqref="S36">
    <cfRule type="expression" dxfId="1" priority="2601">
      <formula>AND(S$14&gt;=$D36,S$14&lt;=$F36,$D36&lt;&gt;"",$F36&lt;&gt;"")</formula>
    </cfRule>
    <cfRule type="expression" dxfId="2" priority="2602">
      <formula>AND(S$14&gt;=$D36,S$14&lt;=$F36,$G36="Завершено",$D36&lt;&gt;"",$F36&lt;&gt;"")</formula>
    </cfRule>
  </conditionalFormatting>
  <conditionalFormatting sqref="S37">
    <cfRule type="expression" dxfId="1" priority="2721">
      <formula>AND(S$14&gt;=$D37,S$14&lt;=$F37,$D37&lt;&gt;"",$F37&lt;&gt;"")</formula>
    </cfRule>
    <cfRule type="expression" dxfId="2" priority="2722">
      <formula>AND(S$14&gt;=$D37,S$14&lt;=$F37,$G37="Завершено",$D37&lt;&gt;"",$F37&lt;&gt;"")</formula>
    </cfRule>
  </conditionalFormatting>
  <conditionalFormatting sqref="S38">
    <cfRule type="expression" dxfId="1" priority="2841">
      <formula>AND(S$14&gt;=$D38,S$14&lt;=$F38,$D38&lt;&gt;"",$F38&lt;&gt;"")</formula>
    </cfRule>
    <cfRule type="expression" dxfId="2" priority="2842">
      <formula>AND(S$14&gt;=$D38,S$14&lt;=$F38,$G38="Завершено",$D38&lt;&gt;"",$F38&lt;&gt;"")</formula>
    </cfRule>
  </conditionalFormatting>
  <conditionalFormatting sqref="S39">
    <cfRule type="expression" dxfId="1" priority="2961">
      <formula>AND(S$14&gt;=$D39,S$14&lt;=$F39,$D39&lt;&gt;"",$F39&lt;&gt;"")</formula>
    </cfRule>
    <cfRule type="expression" dxfId="2" priority="2962">
      <formula>AND(S$14&gt;=$D39,S$14&lt;=$F39,$G39="Завершено",$D39&lt;&gt;"",$F39&lt;&gt;"")</formula>
    </cfRule>
  </conditionalFormatting>
  <conditionalFormatting sqref="S40">
    <cfRule type="expression" dxfId="1" priority="3081">
      <formula>AND(S$14&gt;=$D40,S$14&lt;=$F40,$D40&lt;&gt;"",$F40&lt;&gt;"")</formula>
    </cfRule>
    <cfRule type="expression" dxfId="2" priority="3082">
      <formula>AND(S$14&gt;=$D40,S$14&lt;=$F40,$G40="Завершено",$D40&lt;&gt;"",$F40&lt;&gt;"")</formula>
    </cfRule>
  </conditionalFormatting>
  <conditionalFormatting sqref="S41">
    <cfRule type="expression" dxfId="1" priority="3201">
      <formula>AND(S$14&gt;=$D41,S$14&lt;=$F41,$D41&lt;&gt;"",$F41&lt;&gt;"")</formula>
    </cfRule>
    <cfRule type="expression" dxfId="2" priority="3202">
      <formula>AND(S$14&gt;=$D41,S$14&lt;=$F41,$G41="Завершено",$D41&lt;&gt;"",$F41&lt;&gt;"")</formula>
    </cfRule>
  </conditionalFormatting>
  <conditionalFormatting sqref="S42">
    <cfRule type="expression" dxfId="1" priority="3321">
      <formula>AND(S$14&gt;=$D42,S$14&lt;=$F42,$D42&lt;&gt;"",$F42&lt;&gt;"")</formula>
    </cfRule>
    <cfRule type="expression" dxfId="2" priority="3322">
      <formula>AND(S$14&gt;=$D42,S$14&lt;=$F42,$G42="Завершено",$D42&lt;&gt;"",$F42&lt;&gt;"")</formula>
    </cfRule>
  </conditionalFormatting>
  <conditionalFormatting sqref="S43">
    <cfRule type="expression" dxfId="1" priority="3441">
      <formula>AND(S$14&gt;=$D43,S$14&lt;=$F43,$D43&lt;&gt;"",$F43&lt;&gt;"")</formula>
    </cfRule>
    <cfRule type="expression" dxfId="2" priority="3442">
      <formula>AND(S$14&gt;=$D43,S$14&lt;=$F43,$G43="Завершено",$D43&lt;&gt;"",$F43&lt;&gt;"")</formula>
    </cfRule>
  </conditionalFormatting>
  <conditionalFormatting sqref="S44">
    <cfRule type="expression" dxfId="1" priority="3561">
      <formula>AND(S$14&gt;=$D44,S$14&lt;=$F44,$D44&lt;&gt;"",$F44&lt;&gt;"")</formula>
    </cfRule>
    <cfRule type="expression" dxfId="2" priority="3562">
      <formula>AND(S$14&gt;=$D44,S$14&lt;=$F44,$G44="Завершено",$D44&lt;&gt;"",$F44&lt;&gt;"")</formula>
    </cfRule>
  </conditionalFormatting>
  <conditionalFormatting sqref="T14:T15">
    <cfRule type="expression" dxfId="0" priority="12">
      <formula>AND(T$14&lt;&gt;"",WEEKDAY(T$14,2)&gt;5)</formula>
    </cfRule>
  </conditionalFormatting>
  <conditionalFormatting sqref="T15">
    <cfRule type="expression" dxfId="1" priority="83">
      <formula>AND(T$14&gt;=$D15,T$14&lt;=$F15,$D15&lt;&gt;"",$F15&lt;&gt;"")</formula>
    </cfRule>
    <cfRule type="expression" dxfId="2" priority="84">
      <formula>AND(T$14&gt;=$D15,T$14&lt;=$F15,$G15="Завершено",$D15&lt;&gt;"",$F15&lt;&gt;"")</formula>
    </cfRule>
  </conditionalFormatting>
  <conditionalFormatting sqref="T16">
    <cfRule type="expression" dxfId="1" priority="203">
      <formula>AND(T$14&gt;=$D16,T$14&lt;=$F16,$D16&lt;&gt;"",$F16&lt;&gt;"")</formula>
    </cfRule>
    <cfRule type="expression" dxfId="2" priority="204">
      <formula>AND(T$14&gt;=$D16,T$14&lt;=$F16,$G16="Завершено",$D16&lt;&gt;"",$F16&lt;&gt;"")</formula>
    </cfRule>
  </conditionalFormatting>
  <conditionalFormatting sqref="T17">
    <cfRule type="expression" dxfId="1" priority="323">
      <formula>AND(T$14&gt;=$D17,T$14&lt;=$F17,$D17&lt;&gt;"",$F17&lt;&gt;"")</formula>
    </cfRule>
    <cfRule type="expression" dxfId="2" priority="324">
      <formula>AND(T$14&gt;=$D17,T$14&lt;=$F17,$G17="Завершено",$D17&lt;&gt;"",$F17&lt;&gt;"")</formula>
    </cfRule>
  </conditionalFormatting>
  <conditionalFormatting sqref="T18">
    <cfRule type="expression" dxfId="1" priority="443">
      <formula>AND(T$14&gt;=$D18,T$14&lt;=$F18,$D18&lt;&gt;"",$F18&lt;&gt;"")</formula>
    </cfRule>
    <cfRule type="expression" dxfId="2" priority="444">
      <formula>AND(T$14&gt;=$D18,T$14&lt;=$F18,$G18="Завершено",$D18&lt;&gt;"",$F18&lt;&gt;"")</formula>
    </cfRule>
  </conditionalFormatting>
  <conditionalFormatting sqref="T19">
    <cfRule type="expression" dxfId="1" priority="563">
      <formula>AND(T$14&gt;=$D19,T$14&lt;=$F19,$D19&lt;&gt;"",$F19&lt;&gt;"")</formula>
    </cfRule>
    <cfRule type="expression" dxfId="2" priority="564">
      <formula>AND(T$14&gt;=$D19,T$14&lt;=$F19,$G19="Завершено",$D19&lt;&gt;"",$F19&lt;&gt;"")</formula>
    </cfRule>
  </conditionalFormatting>
  <conditionalFormatting sqref="T20">
    <cfRule type="expression" dxfId="1" priority="683">
      <formula>AND(T$14&gt;=$D20,T$14&lt;=$F20,$D20&lt;&gt;"",$F20&lt;&gt;"")</formula>
    </cfRule>
    <cfRule type="expression" dxfId="2" priority="684">
      <formula>AND(T$14&gt;=$D20,T$14&lt;=$F20,$G20="Завершено",$D20&lt;&gt;"",$F20&lt;&gt;"")</formula>
    </cfRule>
  </conditionalFormatting>
  <conditionalFormatting sqref="T21">
    <cfRule type="expression" dxfId="1" priority="803">
      <formula>AND(T$14&gt;=$D21,T$14&lt;=$F21,$D21&lt;&gt;"",$F21&lt;&gt;"")</formula>
    </cfRule>
    <cfRule type="expression" dxfId="2" priority="804">
      <formula>AND(T$14&gt;=$D21,T$14&lt;=$F21,$G21="Завершено",$D21&lt;&gt;"",$F21&lt;&gt;"")</formula>
    </cfRule>
  </conditionalFormatting>
  <conditionalFormatting sqref="T22">
    <cfRule type="expression" dxfId="1" priority="923">
      <formula>AND(T$14&gt;=$D22,T$14&lt;=$F22,$D22&lt;&gt;"",$F22&lt;&gt;"")</formula>
    </cfRule>
    <cfRule type="expression" dxfId="2" priority="924">
      <formula>AND(T$14&gt;=$D22,T$14&lt;=$F22,$G22="Завершено",$D22&lt;&gt;"",$F22&lt;&gt;"")</formula>
    </cfRule>
  </conditionalFormatting>
  <conditionalFormatting sqref="T23">
    <cfRule type="expression" dxfId="1" priority="1043">
      <formula>AND(T$14&gt;=$D23,T$14&lt;=$F23,$D23&lt;&gt;"",$F23&lt;&gt;"")</formula>
    </cfRule>
    <cfRule type="expression" dxfId="2" priority="1044">
      <formula>AND(T$14&gt;=$D23,T$14&lt;=$F23,$G23="Завершено",$D23&lt;&gt;"",$F23&lt;&gt;"")</formula>
    </cfRule>
  </conditionalFormatting>
  <conditionalFormatting sqref="T24">
    <cfRule type="expression" dxfId="1" priority="1163">
      <formula>AND(T$14&gt;=$D24,T$14&lt;=$F24,$D24&lt;&gt;"",$F24&lt;&gt;"")</formula>
    </cfRule>
    <cfRule type="expression" dxfId="2" priority="1164">
      <formula>AND(T$14&gt;=$D24,T$14&lt;=$F24,$G24="Завершено",$D24&lt;&gt;"",$F24&lt;&gt;"")</formula>
    </cfRule>
  </conditionalFormatting>
  <conditionalFormatting sqref="T25">
    <cfRule type="expression" dxfId="1" priority="1283">
      <formula>AND(T$14&gt;=$D25,T$14&lt;=$F25,$D25&lt;&gt;"",$F25&lt;&gt;"")</formula>
    </cfRule>
    <cfRule type="expression" dxfId="2" priority="1284">
      <formula>AND(T$14&gt;=$D25,T$14&lt;=$F25,$G25="Завершено",$D25&lt;&gt;"",$F25&lt;&gt;"")</formula>
    </cfRule>
  </conditionalFormatting>
  <conditionalFormatting sqref="T26">
    <cfRule type="expression" dxfId="1" priority="1403">
      <formula>AND(T$14&gt;=$D26,T$14&lt;=$F26,$D26&lt;&gt;"",$F26&lt;&gt;"")</formula>
    </cfRule>
    <cfRule type="expression" dxfId="2" priority="1404">
      <formula>AND(T$14&gt;=$D26,T$14&lt;=$F26,$G26="Завершено",$D26&lt;&gt;"",$F26&lt;&gt;"")</formula>
    </cfRule>
  </conditionalFormatting>
  <conditionalFormatting sqref="T27">
    <cfRule type="expression" dxfId="1" priority="1523">
      <formula>AND(T$14&gt;=$D27,T$14&lt;=$F27,$D27&lt;&gt;"",$F27&lt;&gt;"")</formula>
    </cfRule>
    <cfRule type="expression" dxfId="2" priority="1524">
      <formula>AND(T$14&gt;=$D27,T$14&lt;=$F27,$G27="Завершено",$D27&lt;&gt;"",$F27&lt;&gt;"")</formula>
    </cfRule>
  </conditionalFormatting>
  <conditionalFormatting sqref="T28">
    <cfRule type="expression" dxfId="1" priority="1643">
      <formula>AND(T$14&gt;=$D28,T$14&lt;=$F28,$D28&lt;&gt;"",$F28&lt;&gt;"")</formula>
    </cfRule>
    <cfRule type="expression" dxfId="2" priority="1644">
      <formula>AND(T$14&gt;=$D28,T$14&lt;=$F28,$G28="Завершено",$D28&lt;&gt;"",$F28&lt;&gt;"")</formula>
    </cfRule>
  </conditionalFormatting>
  <conditionalFormatting sqref="T29">
    <cfRule type="expression" dxfId="1" priority="1763">
      <formula>AND(T$14&gt;=$D29,T$14&lt;=$F29,$D29&lt;&gt;"",$F29&lt;&gt;"")</formula>
    </cfRule>
    <cfRule type="expression" dxfId="2" priority="1764">
      <formula>AND(T$14&gt;=$D29,T$14&lt;=$F29,$G29="Завершено",$D29&lt;&gt;"",$F29&lt;&gt;"")</formula>
    </cfRule>
  </conditionalFormatting>
  <conditionalFormatting sqref="T30">
    <cfRule type="expression" dxfId="1" priority="1883">
      <formula>AND(T$14&gt;=$D30,T$14&lt;=$F30,$D30&lt;&gt;"",$F30&lt;&gt;"")</formula>
    </cfRule>
    <cfRule type="expression" dxfId="2" priority="1884">
      <formula>AND(T$14&gt;=$D30,T$14&lt;=$F30,$G30="Завершено",$D30&lt;&gt;"",$F30&lt;&gt;"")</formula>
    </cfRule>
  </conditionalFormatting>
  <conditionalFormatting sqref="T31">
    <cfRule type="expression" dxfId="1" priority="2003">
      <formula>AND(T$14&gt;=$D31,T$14&lt;=$F31,$D31&lt;&gt;"",$F31&lt;&gt;"")</formula>
    </cfRule>
    <cfRule type="expression" dxfId="2" priority="2004">
      <formula>AND(T$14&gt;=$D31,T$14&lt;=$F31,$G31="Завершено",$D31&lt;&gt;"",$F31&lt;&gt;"")</formula>
    </cfRule>
  </conditionalFormatting>
  <conditionalFormatting sqref="T32">
    <cfRule type="expression" dxfId="1" priority="2123">
      <formula>AND(T$14&gt;=$D32,T$14&lt;=$F32,$D32&lt;&gt;"",$F32&lt;&gt;"")</formula>
    </cfRule>
    <cfRule type="expression" dxfId="2" priority="2124">
      <formula>AND(T$14&gt;=$D32,T$14&lt;=$F32,$G32="Завершено",$D32&lt;&gt;"",$F32&lt;&gt;"")</formula>
    </cfRule>
  </conditionalFormatting>
  <conditionalFormatting sqref="T33">
    <cfRule type="expression" dxfId="1" priority="2243">
      <formula>AND(T$14&gt;=$D33,T$14&lt;=$F33,$D33&lt;&gt;"",$F33&lt;&gt;"")</formula>
    </cfRule>
    <cfRule type="expression" dxfId="2" priority="2244">
      <formula>AND(T$14&gt;=$D33,T$14&lt;=$F33,$G33="Завершено",$D33&lt;&gt;"",$F33&lt;&gt;"")</formula>
    </cfRule>
  </conditionalFormatting>
  <conditionalFormatting sqref="T34">
    <cfRule type="expression" dxfId="1" priority="2363">
      <formula>AND(T$14&gt;=$D34,T$14&lt;=$F34,$D34&lt;&gt;"",$F34&lt;&gt;"")</formula>
    </cfRule>
    <cfRule type="expression" dxfId="2" priority="2364">
      <formula>AND(T$14&gt;=$D34,T$14&lt;=$F34,$G34="Завершено",$D34&lt;&gt;"",$F34&lt;&gt;"")</formula>
    </cfRule>
  </conditionalFormatting>
  <conditionalFormatting sqref="T35">
    <cfRule type="expression" dxfId="1" priority="2483">
      <formula>AND(T$14&gt;=$D35,T$14&lt;=$F35,$D35&lt;&gt;"",$F35&lt;&gt;"")</formula>
    </cfRule>
    <cfRule type="expression" dxfId="2" priority="2484">
      <formula>AND(T$14&gt;=$D35,T$14&lt;=$F35,$G35="Завершено",$D35&lt;&gt;"",$F35&lt;&gt;"")</formula>
    </cfRule>
  </conditionalFormatting>
  <conditionalFormatting sqref="T36">
    <cfRule type="expression" dxfId="1" priority="2603">
      <formula>AND(T$14&gt;=$D36,T$14&lt;=$F36,$D36&lt;&gt;"",$F36&lt;&gt;"")</formula>
    </cfRule>
    <cfRule type="expression" dxfId="2" priority="2604">
      <formula>AND(T$14&gt;=$D36,T$14&lt;=$F36,$G36="Завершено",$D36&lt;&gt;"",$F36&lt;&gt;"")</formula>
    </cfRule>
  </conditionalFormatting>
  <conditionalFormatting sqref="T37">
    <cfRule type="expression" dxfId="1" priority="2723">
      <formula>AND(T$14&gt;=$D37,T$14&lt;=$F37,$D37&lt;&gt;"",$F37&lt;&gt;"")</formula>
    </cfRule>
    <cfRule type="expression" dxfId="2" priority="2724">
      <formula>AND(T$14&gt;=$D37,T$14&lt;=$F37,$G37="Завершено",$D37&lt;&gt;"",$F37&lt;&gt;"")</formula>
    </cfRule>
  </conditionalFormatting>
  <conditionalFormatting sqref="T38">
    <cfRule type="expression" dxfId="1" priority="2843">
      <formula>AND(T$14&gt;=$D38,T$14&lt;=$F38,$D38&lt;&gt;"",$F38&lt;&gt;"")</formula>
    </cfRule>
    <cfRule type="expression" dxfId="2" priority="2844">
      <formula>AND(T$14&gt;=$D38,T$14&lt;=$F38,$G38="Завершено",$D38&lt;&gt;"",$F38&lt;&gt;"")</formula>
    </cfRule>
  </conditionalFormatting>
  <conditionalFormatting sqref="T39">
    <cfRule type="expression" dxfId="1" priority="2963">
      <formula>AND(T$14&gt;=$D39,T$14&lt;=$F39,$D39&lt;&gt;"",$F39&lt;&gt;"")</formula>
    </cfRule>
    <cfRule type="expression" dxfId="2" priority="2964">
      <formula>AND(T$14&gt;=$D39,T$14&lt;=$F39,$G39="Завершено",$D39&lt;&gt;"",$F39&lt;&gt;"")</formula>
    </cfRule>
  </conditionalFormatting>
  <conditionalFormatting sqref="T40">
    <cfRule type="expression" dxfId="1" priority="3083">
      <formula>AND(T$14&gt;=$D40,T$14&lt;=$F40,$D40&lt;&gt;"",$F40&lt;&gt;"")</formula>
    </cfRule>
    <cfRule type="expression" dxfId="2" priority="3084">
      <formula>AND(T$14&gt;=$D40,T$14&lt;=$F40,$G40="Завершено",$D40&lt;&gt;"",$F40&lt;&gt;"")</formula>
    </cfRule>
  </conditionalFormatting>
  <conditionalFormatting sqref="T41">
    <cfRule type="expression" dxfId="1" priority="3203">
      <formula>AND(T$14&gt;=$D41,T$14&lt;=$F41,$D41&lt;&gt;"",$F41&lt;&gt;"")</formula>
    </cfRule>
    <cfRule type="expression" dxfId="2" priority="3204">
      <formula>AND(T$14&gt;=$D41,T$14&lt;=$F41,$G41="Завершено",$D41&lt;&gt;"",$F41&lt;&gt;"")</formula>
    </cfRule>
  </conditionalFormatting>
  <conditionalFormatting sqref="T42">
    <cfRule type="expression" dxfId="1" priority="3323">
      <formula>AND(T$14&gt;=$D42,T$14&lt;=$F42,$D42&lt;&gt;"",$F42&lt;&gt;"")</formula>
    </cfRule>
    <cfRule type="expression" dxfId="2" priority="3324">
      <formula>AND(T$14&gt;=$D42,T$14&lt;=$F42,$G42="Завершено",$D42&lt;&gt;"",$F42&lt;&gt;"")</formula>
    </cfRule>
  </conditionalFormatting>
  <conditionalFormatting sqref="T43">
    <cfRule type="expression" dxfId="1" priority="3443">
      <formula>AND(T$14&gt;=$D43,T$14&lt;=$F43,$D43&lt;&gt;"",$F43&lt;&gt;"")</formula>
    </cfRule>
    <cfRule type="expression" dxfId="2" priority="3444">
      <formula>AND(T$14&gt;=$D43,T$14&lt;=$F43,$G43="Завершено",$D43&lt;&gt;"",$F43&lt;&gt;"")</formula>
    </cfRule>
  </conditionalFormatting>
  <conditionalFormatting sqref="T44">
    <cfRule type="expression" dxfId="1" priority="3563">
      <formula>AND(T$14&gt;=$D44,T$14&lt;=$F44,$D44&lt;&gt;"",$F44&lt;&gt;"")</formula>
    </cfRule>
    <cfRule type="expression" dxfId="2" priority="3564">
      <formula>AND(T$14&gt;=$D44,T$14&lt;=$F44,$G44="Завершено",$D44&lt;&gt;"",$F44&lt;&gt;"")</formula>
    </cfRule>
  </conditionalFormatting>
  <conditionalFormatting sqref="U14:U15">
    <cfRule type="expression" dxfId="0" priority="13">
      <formula>AND(U$14&lt;&gt;"",WEEKDAY(U$14,2)&gt;5)</formula>
    </cfRule>
  </conditionalFormatting>
  <conditionalFormatting sqref="U15">
    <cfRule type="expression" dxfId="1" priority="85">
      <formula>AND(U$14&gt;=$D15,U$14&lt;=$F15,$D15&lt;&gt;"",$F15&lt;&gt;"")</formula>
    </cfRule>
    <cfRule type="expression" dxfId="2" priority="86">
      <formula>AND(U$14&gt;=$D15,U$14&lt;=$F15,$G15="Завершено",$D15&lt;&gt;"",$F15&lt;&gt;"")</formula>
    </cfRule>
  </conditionalFormatting>
  <conditionalFormatting sqref="U16">
    <cfRule type="expression" dxfId="1" priority="205">
      <formula>AND(U$14&gt;=$D16,U$14&lt;=$F16,$D16&lt;&gt;"",$F16&lt;&gt;"")</formula>
    </cfRule>
    <cfRule type="expression" dxfId="2" priority="206">
      <formula>AND(U$14&gt;=$D16,U$14&lt;=$F16,$G16="Завершено",$D16&lt;&gt;"",$F16&lt;&gt;"")</formula>
    </cfRule>
  </conditionalFormatting>
  <conditionalFormatting sqref="U17">
    <cfRule type="expression" dxfId="1" priority="325">
      <formula>AND(U$14&gt;=$D17,U$14&lt;=$F17,$D17&lt;&gt;"",$F17&lt;&gt;"")</formula>
    </cfRule>
    <cfRule type="expression" dxfId="2" priority="326">
      <formula>AND(U$14&gt;=$D17,U$14&lt;=$F17,$G17="Завершено",$D17&lt;&gt;"",$F17&lt;&gt;"")</formula>
    </cfRule>
  </conditionalFormatting>
  <conditionalFormatting sqref="U18">
    <cfRule type="expression" dxfId="1" priority="445">
      <formula>AND(U$14&gt;=$D18,U$14&lt;=$F18,$D18&lt;&gt;"",$F18&lt;&gt;"")</formula>
    </cfRule>
    <cfRule type="expression" dxfId="2" priority="446">
      <formula>AND(U$14&gt;=$D18,U$14&lt;=$F18,$G18="Завершено",$D18&lt;&gt;"",$F18&lt;&gt;"")</formula>
    </cfRule>
  </conditionalFormatting>
  <conditionalFormatting sqref="U19">
    <cfRule type="expression" dxfId="1" priority="565">
      <formula>AND(U$14&gt;=$D19,U$14&lt;=$F19,$D19&lt;&gt;"",$F19&lt;&gt;"")</formula>
    </cfRule>
    <cfRule type="expression" dxfId="2" priority="566">
      <formula>AND(U$14&gt;=$D19,U$14&lt;=$F19,$G19="Завершено",$D19&lt;&gt;"",$F19&lt;&gt;"")</formula>
    </cfRule>
  </conditionalFormatting>
  <conditionalFormatting sqref="U20">
    <cfRule type="expression" dxfId="1" priority="685">
      <formula>AND(U$14&gt;=$D20,U$14&lt;=$F20,$D20&lt;&gt;"",$F20&lt;&gt;"")</formula>
    </cfRule>
    <cfRule type="expression" dxfId="2" priority="686">
      <formula>AND(U$14&gt;=$D20,U$14&lt;=$F20,$G20="Завершено",$D20&lt;&gt;"",$F20&lt;&gt;"")</formula>
    </cfRule>
  </conditionalFormatting>
  <conditionalFormatting sqref="U21">
    <cfRule type="expression" dxfId="1" priority="805">
      <formula>AND(U$14&gt;=$D21,U$14&lt;=$F21,$D21&lt;&gt;"",$F21&lt;&gt;"")</formula>
    </cfRule>
    <cfRule type="expression" dxfId="2" priority="806">
      <formula>AND(U$14&gt;=$D21,U$14&lt;=$F21,$G21="Завершено",$D21&lt;&gt;"",$F21&lt;&gt;"")</formula>
    </cfRule>
  </conditionalFormatting>
  <conditionalFormatting sqref="U22">
    <cfRule type="expression" dxfId="1" priority="925">
      <formula>AND(U$14&gt;=$D22,U$14&lt;=$F22,$D22&lt;&gt;"",$F22&lt;&gt;"")</formula>
    </cfRule>
    <cfRule type="expression" dxfId="2" priority="926">
      <formula>AND(U$14&gt;=$D22,U$14&lt;=$F22,$G22="Завершено",$D22&lt;&gt;"",$F22&lt;&gt;"")</formula>
    </cfRule>
  </conditionalFormatting>
  <conditionalFormatting sqref="U23">
    <cfRule type="expression" dxfId="1" priority="1045">
      <formula>AND(U$14&gt;=$D23,U$14&lt;=$F23,$D23&lt;&gt;"",$F23&lt;&gt;"")</formula>
    </cfRule>
    <cfRule type="expression" dxfId="2" priority="1046">
      <formula>AND(U$14&gt;=$D23,U$14&lt;=$F23,$G23="Завершено",$D23&lt;&gt;"",$F23&lt;&gt;"")</formula>
    </cfRule>
  </conditionalFormatting>
  <conditionalFormatting sqref="U24">
    <cfRule type="expression" dxfId="1" priority="1165">
      <formula>AND(U$14&gt;=$D24,U$14&lt;=$F24,$D24&lt;&gt;"",$F24&lt;&gt;"")</formula>
    </cfRule>
    <cfRule type="expression" dxfId="2" priority="1166">
      <formula>AND(U$14&gt;=$D24,U$14&lt;=$F24,$G24="Завершено",$D24&lt;&gt;"",$F24&lt;&gt;"")</formula>
    </cfRule>
  </conditionalFormatting>
  <conditionalFormatting sqref="U25">
    <cfRule type="expression" dxfId="1" priority="1285">
      <formula>AND(U$14&gt;=$D25,U$14&lt;=$F25,$D25&lt;&gt;"",$F25&lt;&gt;"")</formula>
    </cfRule>
    <cfRule type="expression" dxfId="2" priority="1286">
      <formula>AND(U$14&gt;=$D25,U$14&lt;=$F25,$G25="Завершено",$D25&lt;&gt;"",$F25&lt;&gt;"")</formula>
    </cfRule>
  </conditionalFormatting>
  <conditionalFormatting sqref="U26">
    <cfRule type="expression" dxfId="1" priority="1405">
      <formula>AND(U$14&gt;=$D26,U$14&lt;=$F26,$D26&lt;&gt;"",$F26&lt;&gt;"")</formula>
    </cfRule>
    <cfRule type="expression" dxfId="2" priority="1406">
      <formula>AND(U$14&gt;=$D26,U$14&lt;=$F26,$G26="Завершено",$D26&lt;&gt;"",$F26&lt;&gt;"")</formula>
    </cfRule>
  </conditionalFormatting>
  <conditionalFormatting sqref="U27">
    <cfRule type="expression" dxfId="1" priority="1525">
      <formula>AND(U$14&gt;=$D27,U$14&lt;=$F27,$D27&lt;&gt;"",$F27&lt;&gt;"")</formula>
    </cfRule>
    <cfRule type="expression" dxfId="2" priority="1526">
      <formula>AND(U$14&gt;=$D27,U$14&lt;=$F27,$G27="Завершено",$D27&lt;&gt;"",$F27&lt;&gt;"")</formula>
    </cfRule>
  </conditionalFormatting>
  <conditionalFormatting sqref="U28">
    <cfRule type="expression" dxfId="1" priority="1645">
      <formula>AND(U$14&gt;=$D28,U$14&lt;=$F28,$D28&lt;&gt;"",$F28&lt;&gt;"")</formula>
    </cfRule>
    <cfRule type="expression" dxfId="2" priority="1646">
      <formula>AND(U$14&gt;=$D28,U$14&lt;=$F28,$G28="Завершено",$D28&lt;&gt;"",$F28&lt;&gt;"")</formula>
    </cfRule>
  </conditionalFormatting>
  <conditionalFormatting sqref="U29">
    <cfRule type="expression" dxfId="1" priority="1765">
      <formula>AND(U$14&gt;=$D29,U$14&lt;=$F29,$D29&lt;&gt;"",$F29&lt;&gt;"")</formula>
    </cfRule>
    <cfRule type="expression" dxfId="2" priority="1766">
      <formula>AND(U$14&gt;=$D29,U$14&lt;=$F29,$G29="Завершено",$D29&lt;&gt;"",$F29&lt;&gt;"")</formula>
    </cfRule>
  </conditionalFormatting>
  <conditionalFormatting sqref="U30">
    <cfRule type="expression" dxfId="1" priority="1885">
      <formula>AND(U$14&gt;=$D30,U$14&lt;=$F30,$D30&lt;&gt;"",$F30&lt;&gt;"")</formula>
    </cfRule>
    <cfRule type="expression" dxfId="2" priority="1886">
      <formula>AND(U$14&gt;=$D30,U$14&lt;=$F30,$G30="Завершено",$D30&lt;&gt;"",$F30&lt;&gt;"")</formula>
    </cfRule>
  </conditionalFormatting>
  <conditionalFormatting sqref="U31">
    <cfRule type="expression" dxfId="1" priority="2005">
      <formula>AND(U$14&gt;=$D31,U$14&lt;=$F31,$D31&lt;&gt;"",$F31&lt;&gt;"")</formula>
    </cfRule>
    <cfRule type="expression" dxfId="2" priority="2006">
      <formula>AND(U$14&gt;=$D31,U$14&lt;=$F31,$G31="Завершено",$D31&lt;&gt;"",$F31&lt;&gt;"")</formula>
    </cfRule>
  </conditionalFormatting>
  <conditionalFormatting sqref="U32">
    <cfRule type="expression" dxfId="1" priority="2125">
      <formula>AND(U$14&gt;=$D32,U$14&lt;=$F32,$D32&lt;&gt;"",$F32&lt;&gt;"")</formula>
    </cfRule>
    <cfRule type="expression" dxfId="2" priority="2126">
      <formula>AND(U$14&gt;=$D32,U$14&lt;=$F32,$G32="Завершено",$D32&lt;&gt;"",$F32&lt;&gt;"")</formula>
    </cfRule>
  </conditionalFormatting>
  <conditionalFormatting sqref="U33">
    <cfRule type="expression" dxfId="1" priority="2245">
      <formula>AND(U$14&gt;=$D33,U$14&lt;=$F33,$D33&lt;&gt;"",$F33&lt;&gt;"")</formula>
    </cfRule>
    <cfRule type="expression" dxfId="2" priority="2246">
      <formula>AND(U$14&gt;=$D33,U$14&lt;=$F33,$G33="Завершено",$D33&lt;&gt;"",$F33&lt;&gt;"")</formula>
    </cfRule>
  </conditionalFormatting>
  <conditionalFormatting sqref="U34">
    <cfRule type="expression" dxfId="1" priority="2365">
      <formula>AND(U$14&gt;=$D34,U$14&lt;=$F34,$D34&lt;&gt;"",$F34&lt;&gt;"")</formula>
    </cfRule>
    <cfRule type="expression" dxfId="2" priority="2366">
      <formula>AND(U$14&gt;=$D34,U$14&lt;=$F34,$G34="Завершено",$D34&lt;&gt;"",$F34&lt;&gt;"")</formula>
    </cfRule>
  </conditionalFormatting>
  <conditionalFormatting sqref="U35">
    <cfRule type="expression" dxfId="1" priority="2485">
      <formula>AND(U$14&gt;=$D35,U$14&lt;=$F35,$D35&lt;&gt;"",$F35&lt;&gt;"")</formula>
    </cfRule>
    <cfRule type="expression" dxfId="2" priority="2486">
      <formula>AND(U$14&gt;=$D35,U$14&lt;=$F35,$G35="Завершено",$D35&lt;&gt;"",$F35&lt;&gt;"")</formula>
    </cfRule>
  </conditionalFormatting>
  <conditionalFormatting sqref="U36">
    <cfRule type="expression" dxfId="1" priority="2605">
      <formula>AND(U$14&gt;=$D36,U$14&lt;=$F36,$D36&lt;&gt;"",$F36&lt;&gt;"")</formula>
    </cfRule>
    <cfRule type="expression" dxfId="2" priority="2606">
      <formula>AND(U$14&gt;=$D36,U$14&lt;=$F36,$G36="Завершено",$D36&lt;&gt;"",$F36&lt;&gt;"")</formula>
    </cfRule>
  </conditionalFormatting>
  <conditionalFormatting sqref="U37">
    <cfRule type="expression" dxfId="1" priority="2725">
      <formula>AND(U$14&gt;=$D37,U$14&lt;=$F37,$D37&lt;&gt;"",$F37&lt;&gt;"")</formula>
    </cfRule>
    <cfRule type="expression" dxfId="2" priority="2726">
      <formula>AND(U$14&gt;=$D37,U$14&lt;=$F37,$G37="Завершено",$D37&lt;&gt;"",$F37&lt;&gt;"")</formula>
    </cfRule>
  </conditionalFormatting>
  <conditionalFormatting sqref="U38">
    <cfRule type="expression" dxfId="1" priority="2845">
      <formula>AND(U$14&gt;=$D38,U$14&lt;=$F38,$D38&lt;&gt;"",$F38&lt;&gt;"")</formula>
    </cfRule>
    <cfRule type="expression" dxfId="2" priority="2846">
      <formula>AND(U$14&gt;=$D38,U$14&lt;=$F38,$G38="Завершено",$D38&lt;&gt;"",$F38&lt;&gt;"")</formula>
    </cfRule>
  </conditionalFormatting>
  <conditionalFormatting sqref="U39">
    <cfRule type="expression" dxfId="1" priority="2965">
      <formula>AND(U$14&gt;=$D39,U$14&lt;=$F39,$D39&lt;&gt;"",$F39&lt;&gt;"")</formula>
    </cfRule>
    <cfRule type="expression" dxfId="2" priority="2966">
      <formula>AND(U$14&gt;=$D39,U$14&lt;=$F39,$G39="Завершено",$D39&lt;&gt;"",$F39&lt;&gt;"")</formula>
    </cfRule>
  </conditionalFormatting>
  <conditionalFormatting sqref="U40">
    <cfRule type="expression" dxfId="1" priority="3085">
      <formula>AND(U$14&gt;=$D40,U$14&lt;=$F40,$D40&lt;&gt;"",$F40&lt;&gt;"")</formula>
    </cfRule>
    <cfRule type="expression" dxfId="2" priority="3086">
      <formula>AND(U$14&gt;=$D40,U$14&lt;=$F40,$G40="Завершено",$D40&lt;&gt;"",$F40&lt;&gt;"")</formula>
    </cfRule>
  </conditionalFormatting>
  <conditionalFormatting sqref="U41">
    <cfRule type="expression" dxfId="1" priority="3205">
      <formula>AND(U$14&gt;=$D41,U$14&lt;=$F41,$D41&lt;&gt;"",$F41&lt;&gt;"")</formula>
    </cfRule>
    <cfRule type="expression" dxfId="2" priority="3206">
      <formula>AND(U$14&gt;=$D41,U$14&lt;=$F41,$G41="Завершено",$D41&lt;&gt;"",$F41&lt;&gt;"")</formula>
    </cfRule>
  </conditionalFormatting>
  <conditionalFormatting sqref="U42">
    <cfRule type="expression" dxfId="1" priority="3325">
      <formula>AND(U$14&gt;=$D42,U$14&lt;=$F42,$D42&lt;&gt;"",$F42&lt;&gt;"")</formula>
    </cfRule>
    <cfRule type="expression" dxfId="2" priority="3326">
      <formula>AND(U$14&gt;=$D42,U$14&lt;=$F42,$G42="Завершено",$D42&lt;&gt;"",$F42&lt;&gt;"")</formula>
    </cfRule>
  </conditionalFormatting>
  <conditionalFormatting sqref="U43">
    <cfRule type="expression" dxfId="1" priority="3445">
      <formula>AND(U$14&gt;=$D43,U$14&lt;=$F43,$D43&lt;&gt;"",$F43&lt;&gt;"")</formula>
    </cfRule>
    <cfRule type="expression" dxfId="2" priority="3446">
      <formula>AND(U$14&gt;=$D43,U$14&lt;=$F43,$G43="Завершено",$D43&lt;&gt;"",$F43&lt;&gt;"")</formula>
    </cfRule>
  </conditionalFormatting>
  <conditionalFormatting sqref="U44">
    <cfRule type="expression" dxfId="1" priority="3565">
      <formula>AND(U$14&gt;=$D44,U$14&lt;=$F44,$D44&lt;&gt;"",$F44&lt;&gt;"")</formula>
    </cfRule>
    <cfRule type="expression" dxfId="2" priority="3566">
      <formula>AND(U$14&gt;=$D44,U$14&lt;=$F44,$G44="Завершено",$D44&lt;&gt;"",$F44&lt;&gt;"")</formula>
    </cfRule>
  </conditionalFormatting>
  <conditionalFormatting sqref="V14:V15">
    <cfRule type="expression" dxfId="0" priority="14">
      <formula>AND(V$14&lt;&gt;"",WEEKDAY(V$14,2)&gt;5)</formula>
    </cfRule>
  </conditionalFormatting>
  <conditionalFormatting sqref="V15">
    <cfRule type="expression" dxfId="1" priority="87">
      <formula>AND(V$14&gt;=$D15,V$14&lt;=$F15,$D15&lt;&gt;"",$F15&lt;&gt;"")</formula>
    </cfRule>
    <cfRule type="expression" dxfId="2" priority="88">
      <formula>AND(V$14&gt;=$D15,V$14&lt;=$F15,$G15="Завершено",$D15&lt;&gt;"",$F15&lt;&gt;"")</formula>
    </cfRule>
  </conditionalFormatting>
  <conditionalFormatting sqref="V16">
    <cfRule type="expression" dxfId="1" priority="207">
      <formula>AND(V$14&gt;=$D16,V$14&lt;=$F16,$D16&lt;&gt;"",$F16&lt;&gt;"")</formula>
    </cfRule>
    <cfRule type="expression" dxfId="2" priority="208">
      <formula>AND(V$14&gt;=$D16,V$14&lt;=$F16,$G16="Завершено",$D16&lt;&gt;"",$F16&lt;&gt;"")</formula>
    </cfRule>
  </conditionalFormatting>
  <conditionalFormatting sqref="V17">
    <cfRule type="expression" dxfId="1" priority="327">
      <formula>AND(V$14&gt;=$D17,V$14&lt;=$F17,$D17&lt;&gt;"",$F17&lt;&gt;"")</formula>
    </cfRule>
    <cfRule type="expression" dxfId="2" priority="328">
      <formula>AND(V$14&gt;=$D17,V$14&lt;=$F17,$G17="Завершено",$D17&lt;&gt;"",$F17&lt;&gt;"")</formula>
    </cfRule>
  </conditionalFormatting>
  <conditionalFormatting sqref="V18">
    <cfRule type="expression" dxfId="1" priority="447">
      <formula>AND(V$14&gt;=$D18,V$14&lt;=$F18,$D18&lt;&gt;"",$F18&lt;&gt;"")</formula>
    </cfRule>
    <cfRule type="expression" dxfId="2" priority="448">
      <formula>AND(V$14&gt;=$D18,V$14&lt;=$F18,$G18="Завершено",$D18&lt;&gt;"",$F18&lt;&gt;"")</formula>
    </cfRule>
  </conditionalFormatting>
  <conditionalFormatting sqref="V19">
    <cfRule type="expression" dxfId="1" priority="567">
      <formula>AND(V$14&gt;=$D19,V$14&lt;=$F19,$D19&lt;&gt;"",$F19&lt;&gt;"")</formula>
    </cfRule>
    <cfRule type="expression" dxfId="2" priority="568">
      <formula>AND(V$14&gt;=$D19,V$14&lt;=$F19,$G19="Завершено",$D19&lt;&gt;"",$F19&lt;&gt;"")</formula>
    </cfRule>
  </conditionalFormatting>
  <conditionalFormatting sqref="V20">
    <cfRule type="expression" dxfId="1" priority="687">
      <formula>AND(V$14&gt;=$D20,V$14&lt;=$F20,$D20&lt;&gt;"",$F20&lt;&gt;"")</formula>
    </cfRule>
    <cfRule type="expression" dxfId="2" priority="688">
      <formula>AND(V$14&gt;=$D20,V$14&lt;=$F20,$G20="Завершено",$D20&lt;&gt;"",$F20&lt;&gt;"")</formula>
    </cfRule>
  </conditionalFormatting>
  <conditionalFormatting sqref="V21">
    <cfRule type="expression" dxfId="1" priority="807">
      <formula>AND(V$14&gt;=$D21,V$14&lt;=$F21,$D21&lt;&gt;"",$F21&lt;&gt;"")</formula>
    </cfRule>
    <cfRule type="expression" dxfId="2" priority="808">
      <formula>AND(V$14&gt;=$D21,V$14&lt;=$F21,$G21="Завершено",$D21&lt;&gt;"",$F21&lt;&gt;"")</formula>
    </cfRule>
  </conditionalFormatting>
  <conditionalFormatting sqref="V22">
    <cfRule type="expression" dxfId="1" priority="927">
      <formula>AND(V$14&gt;=$D22,V$14&lt;=$F22,$D22&lt;&gt;"",$F22&lt;&gt;"")</formula>
    </cfRule>
    <cfRule type="expression" dxfId="2" priority="928">
      <formula>AND(V$14&gt;=$D22,V$14&lt;=$F22,$G22="Завершено",$D22&lt;&gt;"",$F22&lt;&gt;"")</formula>
    </cfRule>
  </conditionalFormatting>
  <conditionalFormatting sqref="V23">
    <cfRule type="expression" dxfId="1" priority="1047">
      <formula>AND(V$14&gt;=$D23,V$14&lt;=$F23,$D23&lt;&gt;"",$F23&lt;&gt;"")</formula>
    </cfRule>
    <cfRule type="expression" dxfId="2" priority="1048">
      <formula>AND(V$14&gt;=$D23,V$14&lt;=$F23,$G23="Завершено",$D23&lt;&gt;"",$F23&lt;&gt;"")</formula>
    </cfRule>
  </conditionalFormatting>
  <conditionalFormatting sqref="V24">
    <cfRule type="expression" dxfId="1" priority="1167">
      <formula>AND(V$14&gt;=$D24,V$14&lt;=$F24,$D24&lt;&gt;"",$F24&lt;&gt;"")</formula>
    </cfRule>
    <cfRule type="expression" dxfId="2" priority="1168">
      <formula>AND(V$14&gt;=$D24,V$14&lt;=$F24,$G24="Завершено",$D24&lt;&gt;"",$F24&lt;&gt;"")</formula>
    </cfRule>
  </conditionalFormatting>
  <conditionalFormatting sqref="V25">
    <cfRule type="expression" dxfId="1" priority="1287">
      <formula>AND(V$14&gt;=$D25,V$14&lt;=$F25,$D25&lt;&gt;"",$F25&lt;&gt;"")</formula>
    </cfRule>
    <cfRule type="expression" dxfId="2" priority="1288">
      <formula>AND(V$14&gt;=$D25,V$14&lt;=$F25,$G25="Завершено",$D25&lt;&gt;"",$F25&lt;&gt;"")</formula>
    </cfRule>
  </conditionalFormatting>
  <conditionalFormatting sqref="V26">
    <cfRule type="expression" dxfId="1" priority="1407">
      <formula>AND(V$14&gt;=$D26,V$14&lt;=$F26,$D26&lt;&gt;"",$F26&lt;&gt;"")</formula>
    </cfRule>
    <cfRule type="expression" dxfId="2" priority="1408">
      <formula>AND(V$14&gt;=$D26,V$14&lt;=$F26,$G26="Завершено",$D26&lt;&gt;"",$F26&lt;&gt;"")</formula>
    </cfRule>
  </conditionalFormatting>
  <conditionalFormatting sqref="V27">
    <cfRule type="expression" dxfId="1" priority="1527">
      <formula>AND(V$14&gt;=$D27,V$14&lt;=$F27,$D27&lt;&gt;"",$F27&lt;&gt;"")</formula>
    </cfRule>
    <cfRule type="expression" dxfId="2" priority="1528">
      <formula>AND(V$14&gt;=$D27,V$14&lt;=$F27,$G27="Завершено",$D27&lt;&gt;"",$F27&lt;&gt;"")</formula>
    </cfRule>
  </conditionalFormatting>
  <conditionalFormatting sqref="V28">
    <cfRule type="expression" dxfId="1" priority="1647">
      <formula>AND(V$14&gt;=$D28,V$14&lt;=$F28,$D28&lt;&gt;"",$F28&lt;&gt;"")</formula>
    </cfRule>
    <cfRule type="expression" dxfId="2" priority="1648">
      <formula>AND(V$14&gt;=$D28,V$14&lt;=$F28,$G28="Завершено",$D28&lt;&gt;"",$F28&lt;&gt;"")</formula>
    </cfRule>
  </conditionalFormatting>
  <conditionalFormatting sqref="V29">
    <cfRule type="expression" dxfId="1" priority="1767">
      <formula>AND(V$14&gt;=$D29,V$14&lt;=$F29,$D29&lt;&gt;"",$F29&lt;&gt;"")</formula>
    </cfRule>
    <cfRule type="expression" dxfId="2" priority="1768">
      <formula>AND(V$14&gt;=$D29,V$14&lt;=$F29,$G29="Завершено",$D29&lt;&gt;"",$F29&lt;&gt;"")</formula>
    </cfRule>
  </conditionalFormatting>
  <conditionalFormatting sqref="V30">
    <cfRule type="expression" dxfId="1" priority="1887">
      <formula>AND(V$14&gt;=$D30,V$14&lt;=$F30,$D30&lt;&gt;"",$F30&lt;&gt;"")</formula>
    </cfRule>
    <cfRule type="expression" dxfId="2" priority="1888">
      <formula>AND(V$14&gt;=$D30,V$14&lt;=$F30,$G30="Завершено",$D30&lt;&gt;"",$F30&lt;&gt;"")</formula>
    </cfRule>
  </conditionalFormatting>
  <conditionalFormatting sqref="V31">
    <cfRule type="expression" dxfId="1" priority="2007">
      <formula>AND(V$14&gt;=$D31,V$14&lt;=$F31,$D31&lt;&gt;"",$F31&lt;&gt;"")</formula>
    </cfRule>
    <cfRule type="expression" dxfId="2" priority="2008">
      <formula>AND(V$14&gt;=$D31,V$14&lt;=$F31,$G31="Завершено",$D31&lt;&gt;"",$F31&lt;&gt;"")</formula>
    </cfRule>
  </conditionalFormatting>
  <conditionalFormatting sqref="V32">
    <cfRule type="expression" dxfId="1" priority="2127">
      <formula>AND(V$14&gt;=$D32,V$14&lt;=$F32,$D32&lt;&gt;"",$F32&lt;&gt;"")</formula>
    </cfRule>
    <cfRule type="expression" dxfId="2" priority="2128">
      <formula>AND(V$14&gt;=$D32,V$14&lt;=$F32,$G32="Завершено",$D32&lt;&gt;"",$F32&lt;&gt;"")</formula>
    </cfRule>
  </conditionalFormatting>
  <conditionalFormatting sqref="V33">
    <cfRule type="expression" dxfId="1" priority="2247">
      <formula>AND(V$14&gt;=$D33,V$14&lt;=$F33,$D33&lt;&gt;"",$F33&lt;&gt;"")</formula>
    </cfRule>
    <cfRule type="expression" dxfId="2" priority="2248">
      <formula>AND(V$14&gt;=$D33,V$14&lt;=$F33,$G33="Завершено",$D33&lt;&gt;"",$F33&lt;&gt;"")</formula>
    </cfRule>
  </conditionalFormatting>
  <conditionalFormatting sqref="V34">
    <cfRule type="expression" dxfId="1" priority="2367">
      <formula>AND(V$14&gt;=$D34,V$14&lt;=$F34,$D34&lt;&gt;"",$F34&lt;&gt;"")</formula>
    </cfRule>
    <cfRule type="expression" dxfId="2" priority="2368">
      <formula>AND(V$14&gt;=$D34,V$14&lt;=$F34,$G34="Завершено",$D34&lt;&gt;"",$F34&lt;&gt;"")</formula>
    </cfRule>
  </conditionalFormatting>
  <conditionalFormatting sqref="V35">
    <cfRule type="expression" dxfId="1" priority="2487">
      <formula>AND(V$14&gt;=$D35,V$14&lt;=$F35,$D35&lt;&gt;"",$F35&lt;&gt;"")</formula>
    </cfRule>
    <cfRule type="expression" dxfId="2" priority="2488">
      <formula>AND(V$14&gt;=$D35,V$14&lt;=$F35,$G35="Завершено",$D35&lt;&gt;"",$F35&lt;&gt;"")</formula>
    </cfRule>
  </conditionalFormatting>
  <conditionalFormatting sqref="V36">
    <cfRule type="expression" dxfId="1" priority="2607">
      <formula>AND(V$14&gt;=$D36,V$14&lt;=$F36,$D36&lt;&gt;"",$F36&lt;&gt;"")</formula>
    </cfRule>
    <cfRule type="expression" dxfId="2" priority="2608">
      <formula>AND(V$14&gt;=$D36,V$14&lt;=$F36,$G36="Завершено",$D36&lt;&gt;"",$F36&lt;&gt;"")</formula>
    </cfRule>
  </conditionalFormatting>
  <conditionalFormatting sqref="V37">
    <cfRule type="expression" dxfId="1" priority="2727">
      <formula>AND(V$14&gt;=$D37,V$14&lt;=$F37,$D37&lt;&gt;"",$F37&lt;&gt;"")</formula>
    </cfRule>
    <cfRule type="expression" dxfId="2" priority="2728">
      <formula>AND(V$14&gt;=$D37,V$14&lt;=$F37,$G37="Завершено",$D37&lt;&gt;"",$F37&lt;&gt;"")</formula>
    </cfRule>
  </conditionalFormatting>
  <conditionalFormatting sqref="V38">
    <cfRule type="expression" dxfId="1" priority="2847">
      <formula>AND(V$14&gt;=$D38,V$14&lt;=$F38,$D38&lt;&gt;"",$F38&lt;&gt;"")</formula>
    </cfRule>
    <cfRule type="expression" dxfId="2" priority="2848">
      <formula>AND(V$14&gt;=$D38,V$14&lt;=$F38,$G38="Завершено",$D38&lt;&gt;"",$F38&lt;&gt;"")</formula>
    </cfRule>
  </conditionalFormatting>
  <conditionalFormatting sqref="V39">
    <cfRule type="expression" dxfId="1" priority="2967">
      <formula>AND(V$14&gt;=$D39,V$14&lt;=$F39,$D39&lt;&gt;"",$F39&lt;&gt;"")</formula>
    </cfRule>
    <cfRule type="expression" dxfId="2" priority="2968">
      <formula>AND(V$14&gt;=$D39,V$14&lt;=$F39,$G39="Завершено",$D39&lt;&gt;"",$F39&lt;&gt;"")</formula>
    </cfRule>
  </conditionalFormatting>
  <conditionalFormatting sqref="V40">
    <cfRule type="expression" dxfId="1" priority="3087">
      <formula>AND(V$14&gt;=$D40,V$14&lt;=$F40,$D40&lt;&gt;"",$F40&lt;&gt;"")</formula>
    </cfRule>
    <cfRule type="expression" dxfId="2" priority="3088">
      <formula>AND(V$14&gt;=$D40,V$14&lt;=$F40,$G40="Завершено",$D40&lt;&gt;"",$F40&lt;&gt;"")</formula>
    </cfRule>
  </conditionalFormatting>
  <conditionalFormatting sqref="V41">
    <cfRule type="expression" dxfId="1" priority="3207">
      <formula>AND(V$14&gt;=$D41,V$14&lt;=$F41,$D41&lt;&gt;"",$F41&lt;&gt;"")</formula>
    </cfRule>
    <cfRule type="expression" dxfId="2" priority="3208">
      <formula>AND(V$14&gt;=$D41,V$14&lt;=$F41,$G41="Завершено",$D41&lt;&gt;"",$F41&lt;&gt;"")</formula>
    </cfRule>
  </conditionalFormatting>
  <conditionalFormatting sqref="V42">
    <cfRule type="expression" dxfId="1" priority="3327">
      <formula>AND(V$14&gt;=$D42,V$14&lt;=$F42,$D42&lt;&gt;"",$F42&lt;&gt;"")</formula>
    </cfRule>
    <cfRule type="expression" dxfId="2" priority="3328">
      <formula>AND(V$14&gt;=$D42,V$14&lt;=$F42,$G42="Завершено",$D42&lt;&gt;"",$F42&lt;&gt;"")</formula>
    </cfRule>
  </conditionalFormatting>
  <conditionalFormatting sqref="V43">
    <cfRule type="expression" dxfId="1" priority="3447">
      <formula>AND(V$14&gt;=$D43,V$14&lt;=$F43,$D43&lt;&gt;"",$F43&lt;&gt;"")</formula>
    </cfRule>
    <cfRule type="expression" dxfId="2" priority="3448">
      <formula>AND(V$14&gt;=$D43,V$14&lt;=$F43,$G43="Завершено",$D43&lt;&gt;"",$F43&lt;&gt;"")</formula>
    </cfRule>
  </conditionalFormatting>
  <conditionalFormatting sqref="V44">
    <cfRule type="expression" dxfId="1" priority="3567">
      <formula>AND(V$14&gt;=$D44,V$14&lt;=$F44,$D44&lt;&gt;"",$F44&lt;&gt;"")</formula>
    </cfRule>
    <cfRule type="expression" dxfId="2" priority="3568">
      <formula>AND(V$14&gt;=$D44,V$14&lt;=$F44,$G44="Завершено",$D44&lt;&gt;"",$F44&lt;&gt;"")</formula>
    </cfRule>
  </conditionalFormatting>
  <conditionalFormatting sqref="W14:W15">
    <cfRule type="expression" dxfId="0" priority="15">
      <formula>AND(W$14&lt;&gt;"",WEEKDAY(W$14,2)&gt;5)</formula>
    </cfRule>
  </conditionalFormatting>
  <conditionalFormatting sqref="W15">
    <cfRule type="expression" dxfId="1" priority="89">
      <formula>AND(W$14&gt;=$D15,W$14&lt;=$F15,$D15&lt;&gt;"",$F15&lt;&gt;"")</formula>
    </cfRule>
    <cfRule type="expression" dxfId="2" priority="90">
      <formula>AND(W$14&gt;=$D15,W$14&lt;=$F15,$G15="Завершено",$D15&lt;&gt;"",$F15&lt;&gt;"")</formula>
    </cfRule>
  </conditionalFormatting>
  <conditionalFormatting sqref="W16">
    <cfRule type="expression" dxfId="1" priority="209">
      <formula>AND(W$14&gt;=$D16,W$14&lt;=$F16,$D16&lt;&gt;"",$F16&lt;&gt;"")</formula>
    </cfRule>
    <cfRule type="expression" dxfId="2" priority="210">
      <formula>AND(W$14&gt;=$D16,W$14&lt;=$F16,$G16="Завершено",$D16&lt;&gt;"",$F16&lt;&gt;"")</formula>
    </cfRule>
  </conditionalFormatting>
  <conditionalFormatting sqref="W17">
    <cfRule type="expression" dxfId="1" priority="329">
      <formula>AND(W$14&gt;=$D17,W$14&lt;=$F17,$D17&lt;&gt;"",$F17&lt;&gt;"")</formula>
    </cfRule>
    <cfRule type="expression" dxfId="2" priority="330">
      <formula>AND(W$14&gt;=$D17,W$14&lt;=$F17,$G17="Завершено",$D17&lt;&gt;"",$F17&lt;&gt;"")</formula>
    </cfRule>
  </conditionalFormatting>
  <conditionalFormatting sqref="W18">
    <cfRule type="expression" dxfId="1" priority="449">
      <formula>AND(W$14&gt;=$D18,W$14&lt;=$F18,$D18&lt;&gt;"",$F18&lt;&gt;"")</formula>
    </cfRule>
    <cfRule type="expression" dxfId="2" priority="450">
      <formula>AND(W$14&gt;=$D18,W$14&lt;=$F18,$G18="Завершено",$D18&lt;&gt;"",$F18&lt;&gt;"")</formula>
    </cfRule>
  </conditionalFormatting>
  <conditionalFormatting sqref="W19">
    <cfRule type="expression" dxfId="1" priority="569">
      <formula>AND(W$14&gt;=$D19,W$14&lt;=$F19,$D19&lt;&gt;"",$F19&lt;&gt;"")</formula>
    </cfRule>
    <cfRule type="expression" dxfId="2" priority="570">
      <formula>AND(W$14&gt;=$D19,W$14&lt;=$F19,$G19="Завершено",$D19&lt;&gt;"",$F19&lt;&gt;"")</formula>
    </cfRule>
  </conditionalFormatting>
  <conditionalFormatting sqref="W20">
    <cfRule type="expression" dxfId="1" priority="689">
      <formula>AND(W$14&gt;=$D20,W$14&lt;=$F20,$D20&lt;&gt;"",$F20&lt;&gt;"")</formula>
    </cfRule>
    <cfRule type="expression" dxfId="2" priority="690">
      <formula>AND(W$14&gt;=$D20,W$14&lt;=$F20,$G20="Завершено",$D20&lt;&gt;"",$F20&lt;&gt;"")</formula>
    </cfRule>
  </conditionalFormatting>
  <conditionalFormatting sqref="W21">
    <cfRule type="expression" dxfId="1" priority="809">
      <formula>AND(W$14&gt;=$D21,W$14&lt;=$F21,$D21&lt;&gt;"",$F21&lt;&gt;"")</formula>
    </cfRule>
    <cfRule type="expression" dxfId="2" priority="810">
      <formula>AND(W$14&gt;=$D21,W$14&lt;=$F21,$G21="Завершено",$D21&lt;&gt;"",$F21&lt;&gt;"")</formula>
    </cfRule>
  </conditionalFormatting>
  <conditionalFormatting sqref="W22">
    <cfRule type="expression" dxfId="1" priority="929">
      <formula>AND(W$14&gt;=$D22,W$14&lt;=$F22,$D22&lt;&gt;"",$F22&lt;&gt;"")</formula>
    </cfRule>
    <cfRule type="expression" dxfId="2" priority="930">
      <formula>AND(W$14&gt;=$D22,W$14&lt;=$F22,$G22="Завершено",$D22&lt;&gt;"",$F22&lt;&gt;"")</formula>
    </cfRule>
  </conditionalFormatting>
  <conditionalFormatting sqref="W23">
    <cfRule type="expression" dxfId="1" priority="1049">
      <formula>AND(W$14&gt;=$D23,W$14&lt;=$F23,$D23&lt;&gt;"",$F23&lt;&gt;"")</formula>
    </cfRule>
    <cfRule type="expression" dxfId="2" priority="1050">
      <formula>AND(W$14&gt;=$D23,W$14&lt;=$F23,$G23="Завершено",$D23&lt;&gt;"",$F23&lt;&gt;"")</formula>
    </cfRule>
  </conditionalFormatting>
  <conditionalFormatting sqref="W24">
    <cfRule type="expression" dxfId="1" priority="1169">
      <formula>AND(W$14&gt;=$D24,W$14&lt;=$F24,$D24&lt;&gt;"",$F24&lt;&gt;"")</formula>
    </cfRule>
    <cfRule type="expression" dxfId="2" priority="1170">
      <formula>AND(W$14&gt;=$D24,W$14&lt;=$F24,$G24="Завершено",$D24&lt;&gt;"",$F24&lt;&gt;"")</formula>
    </cfRule>
  </conditionalFormatting>
  <conditionalFormatting sqref="W25">
    <cfRule type="expression" dxfId="1" priority="1289">
      <formula>AND(W$14&gt;=$D25,W$14&lt;=$F25,$D25&lt;&gt;"",$F25&lt;&gt;"")</formula>
    </cfRule>
    <cfRule type="expression" dxfId="2" priority="1290">
      <formula>AND(W$14&gt;=$D25,W$14&lt;=$F25,$G25="Завершено",$D25&lt;&gt;"",$F25&lt;&gt;"")</formula>
    </cfRule>
  </conditionalFormatting>
  <conditionalFormatting sqref="W26">
    <cfRule type="expression" dxfId="1" priority="1409">
      <formula>AND(W$14&gt;=$D26,W$14&lt;=$F26,$D26&lt;&gt;"",$F26&lt;&gt;"")</formula>
    </cfRule>
    <cfRule type="expression" dxfId="2" priority="1410">
      <formula>AND(W$14&gt;=$D26,W$14&lt;=$F26,$G26="Завершено",$D26&lt;&gt;"",$F26&lt;&gt;"")</formula>
    </cfRule>
  </conditionalFormatting>
  <conditionalFormatting sqref="W27">
    <cfRule type="expression" dxfId="1" priority="1529">
      <formula>AND(W$14&gt;=$D27,W$14&lt;=$F27,$D27&lt;&gt;"",$F27&lt;&gt;"")</formula>
    </cfRule>
    <cfRule type="expression" dxfId="2" priority="1530">
      <formula>AND(W$14&gt;=$D27,W$14&lt;=$F27,$G27="Завершено",$D27&lt;&gt;"",$F27&lt;&gt;"")</formula>
    </cfRule>
  </conditionalFormatting>
  <conditionalFormatting sqref="W28">
    <cfRule type="expression" dxfId="1" priority="1649">
      <formula>AND(W$14&gt;=$D28,W$14&lt;=$F28,$D28&lt;&gt;"",$F28&lt;&gt;"")</formula>
    </cfRule>
    <cfRule type="expression" dxfId="2" priority="1650">
      <formula>AND(W$14&gt;=$D28,W$14&lt;=$F28,$G28="Завершено",$D28&lt;&gt;"",$F28&lt;&gt;"")</formula>
    </cfRule>
  </conditionalFormatting>
  <conditionalFormatting sqref="W29">
    <cfRule type="expression" dxfId="1" priority="1769">
      <formula>AND(W$14&gt;=$D29,W$14&lt;=$F29,$D29&lt;&gt;"",$F29&lt;&gt;"")</formula>
    </cfRule>
    <cfRule type="expression" dxfId="2" priority="1770">
      <formula>AND(W$14&gt;=$D29,W$14&lt;=$F29,$G29="Завершено",$D29&lt;&gt;"",$F29&lt;&gt;"")</formula>
    </cfRule>
  </conditionalFormatting>
  <conditionalFormatting sqref="W30">
    <cfRule type="expression" dxfId="1" priority="1889">
      <formula>AND(W$14&gt;=$D30,W$14&lt;=$F30,$D30&lt;&gt;"",$F30&lt;&gt;"")</formula>
    </cfRule>
    <cfRule type="expression" dxfId="2" priority="1890">
      <formula>AND(W$14&gt;=$D30,W$14&lt;=$F30,$G30="Завершено",$D30&lt;&gt;"",$F30&lt;&gt;"")</formula>
    </cfRule>
  </conditionalFormatting>
  <conditionalFormatting sqref="W31">
    <cfRule type="expression" dxfId="1" priority="2009">
      <formula>AND(W$14&gt;=$D31,W$14&lt;=$F31,$D31&lt;&gt;"",$F31&lt;&gt;"")</formula>
    </cfRule>
    <cfRule type="expression" dxfId="2" priority="2010">
      <formula>AND(W$14&gt;=$D31,W$14&lt;=$F31,$G31="Завершено",$D31&lt;&gt;"",$F31&lt;&gt;"")</formula>
    </cfRule>
  </conditionalFormatting>
  <conditionalFormatting sqref="W32">
    <cfRule type="expression" dxfId="1" priority="2129">
      <formula>AND(W$14&gt;=$D32,W$14&lt;=$F32,$D32&lt;&gt;"",$F32&lt;&gt;"")</formula>
    </cfRule>
    <cfRule type="expression" dxfId="2" priority="2130">
      <formula>AND(W$14&gt;=$D32,W$14&lt;=$F32,$G32="Завершено",$D32&lt;&gt;"",$F32&lt;&gt;"")</formula>
    </cfRule>
  </conditionalFormatting>
  <conditionalFormatting sqref="W33">
    <cfRule type="expression" dxfId="1" priority="2249">
      <formula>AND(W$14&gt;=$D33,W$14&lt;=$F33,$D33&lt;&gt;"",$F33&lt;&gt;"")</formula>
    </cfRule>
    <cfRule type="expression" dxfId="2" priority="2250">
      <formula>AND(W$14&gt;=$D33,W$14&lt;=$F33,$G33="Завершено",$D33&lt;&gt;"",$F33&lt;&gt;"")</formula>
    </cfRule>
  </conditionalFormatting>
  <conditionalFormatting sqref="W34">
    <cfRule type="expression" dxfId="1" priority="2369">
      <formula>AND(W$14&gt;=$D34,W$14&lt;=$F34,$D34&lt;&gt;"",$F34&lt;&gt;"")</formula>
    </cfRule>
    <cfRule type="expression" dxfId="2" priority="2370">
      <formula>AND(W$14&gt;=$D34,W$14&lt;=$F34,$G34="Завершено",$D34&lt;&gt;"",$F34&lt;&gt;"")</formula>
    </cfRule>
  </conditionalFormatting>
  <conditionalFormatting sqref="W35">
    <cfRule type="expression" dxfId="1" priority="2489">
      <formula>AND(W$14&gt;=$D35,W$14&lt;=$F35,$D35&lt;&gt;"",$F35&lt;&gt;"")</formula>
    </cfRule>
    <cfRule type="expression" dxfId="2" priority="2490">
      <formula>AND(W$14&gt;=$D35,W$14&lt;=$F35,$G35="Завершено",$D35&lt;&gt;"",$F35&lt;&gt;"")</formula>
    </cfRule>
  </conditionalFormatting>
  <conditionalFormatting sqref="W36">
    <cfRule type="expression" dxfId="1" priority="2609">
      <formula>AND(W$14&gt;=$D36,W$14&lt;=$F36,$D36&lt;&gt;"",$F36&lt;&gt;"")</formula>
    </cfRule>
    <cfRule type="expression" dxfId="2" priority="2610">
      <formula>AND(W$14&gt;=$D36,W$14&lt;=$F36,$G36="Завершено",$D36&lt;&gt;"",$F36&lt;&gt;"")</formula>
    </cfRule>
  </conditionalFormatting>
  <conditionalFormatting sqref="W37">
    <cfRule type="expression" dxfId="1" priority="2729">
      <formula>AND(W$14&gt;=$D37,W$14&lt;=$F37,$D37&lt;&gt;"",$F37&lt;&gt;"")</formula>
    </cfRule>
    <cfRule type="expression" dxfId="2" priority="2730">
      <formula>AND(W$14&gt;=$D37,W$14&lt;=$F37,$G37="Завершено",$D37&lt;&gt;"",$F37&lt;&gt;"")</formula>
    </cfRule>
  </conditionalFormatting>
  <conditionalFormatting sqref="W38">
    <cfRule type="expression" dxfId="1" priority="2849">
      <formula>AND(W$14&gt;=$D38,W$14&lt;=$F38,$D38&lt;&gt;"",$F38&lt;&gt;"")</formula>
    </cfRule>
    <cfRule type="expression" dxfId="2" priority="2850">
      <formula>AND(W$14&gt;=$D38,W$14&lt;=$F38,$G38="Завершено",$D38&lt;&gt;"",$F38&lt;&gt;"")</formula>
    </cfRule>
  </conditionalFormatting>
  <conditionalFormatting sqref="W39">
    <cfRule type="expression" dxfId="1" priority="2969">
      <formula>AND(W$14&gt;=$D39,W$14&lt;=$F39,$D39&lt;&gt;"",$F39&lt;&gt;"")</formula>
    </cfRule>
    <cfRule type="expression" dxfId="2" priority="2970">
      <formula>AND(W$14&gt;=$D39,W$14&lt;=$F39,$G39="Завершено",$D39&lt;&gt;"",$F39&lt;&gt;"")</formula>
    </cfRule>
  </conditionalFormatting>
  <conditionalFormatting sqref="W40">
    <cfRule type="expression" dxfId="1" priority="3089">
      <formula>AND(W$14&gt;=$D40,W$14&lt;=$F40,$D40&lt;&gt;"",$F40&lt;&gt;"")</formula>
    </cfRule>
    <cfRule type="expression" dxfId="2" priority="3090">
      <formula>AND(W$14&gt;=$D40,W$14&lt;=$F40,$G40="Завершено",$D40&lt;&gt;"",$F40&lt;&gt;"")</formula>
    </cfRule>
  </conditionalFormatting>
  <conditionalFormatting sqref="W41">
    <cfRule type="expression" dxfId="1" priority="3209">
      <formula>AND(W$14&gt;=$D41,W$14&lt;=$F41,$D41&lt;&gt;"",$F41&lt;&gt;"")</formula>
    </cfRule>
    <cfRule type="expression" dxfId="2" priority="3210">
      <formula>AND(W$14&gt;=$D41,W$14&lt;=$F41,$G41="Завершено",$D41&lt;&gt;"",$F41&lt;&gt;"")</formula>
    </cfRule>
  </conditionalFormatting>
  <conditionalFormatting sqref="W42">
    <cfRule type="expression" dxfId="1" priority="3329">
      <formula>AND(W$14&gt;=$D42,W$14&lt;=$F42,$D42&lt;&gt;"",$F42&lt;&gt;"")</formula>
    </cfRule>
    <cfRule type="expression" dxfId="2" priority="3330">
      <formula>AND(W$14&gt;=$D42,W$14&lt;=$F42,$G42="Завершено",$D42&lt;&gt;"",$F42&lt;&gt;"")</formula>
    </cfRule>
  </conditionalFormatting>
  <conditionalFormatting sqref="W43">
    <cfRule type="expression" dxfId="1" priority="3449">
      <formula>AND(W$14&gt;=$D43,W$14&lt;=$F43,$D43&lt;&gt;"",$F43&lt;&gt;"")</formula>
    </cfRule>
    <cfRule type="expression" dxfId="2" priority="3450">
      <formula>AND(W$14&gt;=$D43,W$14&lt;=$F43,$G43="Завершено",$D43&lt;&gt;"",$F43&lt;&gt;"")</formula>
    </cfRule>
  </conditionalFormatting>
  <conditionalFormatting sqref="W44">
    <cfRule type="expression" dxfId="1" priority="3569">
      <formula>AND(W$14&gt;=$D44,W$14&lt;=$F44,$D44&lt;&gt;"",$F44&lt;&gt;"")</formula>
    </cfRule>
    <cfRule type="expression" dxfId="2" priority="3570">
      <formula>AND(W$14&gt;=$D44,W$14&lt;=$F44,$G44="Завершено",$D44&lt;&gt;"",$F44&lt;&gt;"")</formula>
    </cfRule>
  </conditionalFormatting>
  <conditionalFormatting sqref="X14:X15">
    <cfRule type="expression" dxfId="0" priority="16">
      <formula>AND(X$14&lt;&gt;"",WEEKDAY(X$14,2)&gt;5)</formula>
    </cfRule>
  </conditionalFormatting>
  <conditionalFormatting sqref="X15">
    <cfRule type="expression" dxfId="1" priority="91">
      <formula>AND(X$14&gt;=$D15,X$14&lt;=$F15,$D15&lt;&gt;"",$F15&lt;&gt;"")</formula>
    </cfRule>
    <cfRule type="expression" dxfId="2" priority="92">
      <formula>AND(X$14&gt;=$D15,X$14&lt;=$F15,$G15="Завершено",$D15&lt;&gt;"",$F15&lt;&gt;"")</formula>
    </cfRule>
  </conditionalFormatting>
  <conditionalFormatting sqref="X16">
    <cfRule type="expression" dxfId="1" priority="211">
      <formula>AND(X$14&gt;=$D16,X$14&lt;=$F16,$D16&lt;&gt;"",$F16&lt;&gt;"")</formula>
    </cfRule>
    <cfRule type="expression" dxfId="2" priority="212">
      <formula>AND(X$14&gt;=$D16,X$14&lt;=$F16,$G16="Завершено",$D16&lt;&gt;"",$F16&lt;&gt;"")</formula>
    </cfRule>
  </conditionalFormatting>
  <conditionalFormatting sqref="X17">
    <cfRule type="expression" dxfId="1" priority="331">
      <formula>AND(X$14&gt;=$D17,X$14&lt;=$F17,$D17&lt;&gt;"",$F17&lt;&gt;"")</formula>
    </cfRule>
    <cfRule type="expression" dxfId="2" priority="332">
      <formula>AND(X$14&gt;=$D17,X$14&lt;=$F17,$G17="Завершено",$D17&lt;&gt;"",$F17&lt;&gt;"")</formula>
    </cfRule>
  </conditionalFormatting>
  <conditionalFormatting sqref="X18">
    <cfRule type="expression" dxfId="1" priority="451">
      <formula>AND(X$14&gt;=$D18,X$14&lt;=$F18,$D18&lt;&gt;"",$F18&lt;&gt;"")</formula>
    </cfRule>
    <cfRule type="expression" dxfId="2" priority="452">
      <formula>AND(X$14&gt;=$D18,X$14&lt;=$F18,$G18="Завершено",$D18&lt;&gt;"",$F18&lt;&gt;"")</formula>
    </cfRule>
  </conditionalFormatting>
  <conditionalFormatting sqref="X19">
    <cfRule type="expression" dxfId="1" priority="571">
      <formula>AND(X$14&gt;=$D19,X$14&lt;=$F19,$D19&lt;&gt;"",$F19&lt;&gt;"")</formula>
    </cfRule>
    <cfRule type="expression" dxfId="2" priority="572">
      <formula>AND(X$14&gt;=$D19,X$14&lt;=$F19,$G19="Завершено",$D19&lt;&gt;"",$F19&lt;&gt;"")</formula>
    </cfRule>
  </conditionalFormatting>
  <conditionalFormatting sqref="X20">
    <cfRule type="expression" dxfId="1" priority="691">
      <formula>AND(X$14&gt;=$D20,X$14&lt;=$F20,$D20&lt;&gt;"",$F20&lt;&gt;"")</formula>
    </cfRule>
    <cfRule type="expression" dxfId="2" priority="692">
      <formula>AND(X$14&gt;=$D20,X$14&lt;=$F20,$G20="Завершено",$D20&lt;&gt;"",$F20&lt;&gt;"")</formula>
    </cfRule>
  </conditionalFormatting>
  <conditionalFormatting sqref="X21">
    <cfRule type="expression" dxfId="1" priority="811">
      <formula>AND(X$14&gt;=$D21,X$14&lt;=$F21,$D21&lt;&gt;"",$F21&lt;&gt;"")</formula>
    </cfRule>
    <cfRule type="expression" dxfId="2" priority="812">
      <formula>AND(X$14&gt;=$D21,X$14&lt;=$F21,$G21="Завершено",$D21&lt;&gt;"",$F21&lt;&gt;"")</formula>
    </cfRule>
  </conditionalFormatting>
  <conditionalFormatting sqref="X22">
    <cfRule type="expression" dxfId="1" priority="931">
      <formula>AND(X$14&gt;=$D22,X$14&lt;=$F22,$D22&lt;&gt;"",$F22&lt;&gt;"")</formula>
    </cfRule>
    <cfRule type="expression" dxfId="2" priority="932">
      <formula>AND(X$14&gt;=$D22,X$14&lt;=$F22,$G22="Завершено",$D22&lt;&gt;"",$F22&lt;&gt;"")</formula>
    </cfRule>
  </conditionalFormatting>
  <conditionalFormatting sqref="X23">
    <cfRule type="expression" dxfId="1" priority="1051">
      <formula>AND(X$14&gt;=$D23,X$14&lt;=$F23,$D23&lt;&gt;"",$F23&lt;&gt;"")</formula>
    </cfRule>
    <cfRule type="expression" dxfId="2" priority="1052">
      <formula>AND(X$14&gt;=$D23,X$14&lt;=$F23,$G23="Завершено",$D23&lt;&gt;"",$F23&lt;&gt;"")</formula>
    </cfRule>
  </conditionalFormatting>
  <conditionalFormatting sqref="X24">
    <cfRule type="expression" dxfId="1" priority="1171">
      <formula>AND(X$14&gt;=$D24,X$14&lt;=$F24,$D24&lt;&gt;"",$F24&lt;&gt;"")</formula>
    </cfRule>
    <cfRule type="expression" dxfId="2" priority="1172">
      <formula>AND(X$14&gt;=$D24,X$14&lt;=$F24,$G24="Завершено",$D24&lt;&gt;"",$F24&lt;&gt;"")</formula>
    </cfRule>
  </conditionalFormatting>
  <conditionalFormatting sqref="X25">
    <cfRule type="expression" dxfId="1" priority="1291">
      <formula>AND(X$14&gt;=$D25,X$14&lt;=$F25,$D25&lt;&gt;"",$F25&lt;&gt;"")</formula>
    </cfRule>
    <cfRule type="expression" dxfId="2" priority="1292">
      <formula>AND(X$14&gt;=$D25,X$14&lt;=$F25,$G25="Завершено",$D25&lt;&gt;"",$F25&lt;&gt;"")</formula>
    </cfRule>
  </conditionalFormatting>
  <conditionalFormatting sqref="X26">
    <cfRule type="expression" dxfId="1" priority="1411">
      <formula>AND(X$14&gt;=$D26,X$14&lt;=$F26,$D26&lt;&gt;"",$F26&lt;&gt;"")</formula>
    </cfRule>
    <cfRule type="expression" dxfId="2" priority="1412">
      <formula>AND(X$14&gt;=$D26,X$14&lt;=$F26,$G26="Завершено",$D26&lt;&gt;"",$F26&lt;&gt;"")</formula>
    </cfRule>
  </conditionalFormatting>
  <conditionalFormatting sqref="X27">
    <cfRule type="expression" dxfId="1" priority="1531">
      <formula>AND(X$14&gt;=$D27,X$14&lt;=$F27,$D27&lt;&gt;"",$F27&lt;&gt;"")</formula>
    </cfRule>
    <cfRule type="expression" dxfId="2" priority="1532">
      <formula>AND(X$14&gt;=$D27,X$14&lt;=$F27,$G27="Завершено",$D27&lt;&gt;"",$F27&lt;&gt;"")</formula>
    </cfRule>
  </conditionalFormatting>
  <conditionalFormatting sqref="X28">
    <cfRule type="expression" dxfId="1" priority="1651">
      <formula>AND(X$14&gt;=$D28,X$14&lt;=$F28,$D28&lt;&gt;"",$F28&lt;&gt;"")</formula>
    </cfRule>
    <cfRule type="expression" dxfId="2" priority="1652">
      <formula>AND(X$14&gt;=$D28,X$14&lt;=$F28,$G28="Завершено",$D28&lt;&gt;"",$F28&lt;&gt;"")</formula>
    </cfRule>
  </conditionalFormatting>
  <conditionalFormatting sqref="X29">
    <cfRule type="expression" dxfId="1" priority="1771">
      <formula>AND(X$14&gt;=$D29,X$14&lt;=$F29,$D29&lt;&gt;"",$F29&lt;&gt;"")</formula>
    </cfRule>
    <cfRule type="expression" dxfId="2" priority="1772">
      <formula>AND(X$14&gt;=$D29,X$14&lt;=$F29,$G29="Завершено",$D29&lt;&gt;"",$F29&lt;&gt;"")</formula>
    </cfRule>
  </conditionalFormatting>
  <conditionalFormatting sqref="X30">
    <cfRule type="expression" dxfId="1" priority="1891">
      <formula>AND(X$14&gt;=$D30,X$14&lt;=$F30,$D30&lt;&gt;"",$F30&lt;&gt;"")</formula>
    </cfRule>
    <cfRule type="expression" dxfId="2" priority="1892">
      <formula>AND(X$14&gt;=$D30,X$14&lt;=$F30,$G30="Завершено",$D30&lt;&gt;"",$F30&lt;&gt;"")</formula>
    </cfRule>
  </conditionalFormatting>
  <conditionalFormatting sqref="X31">
    <cfRule type="expression" dxfId="1" priority="2011">
      <formula>AND(X$14&gt;=$D31,X$14&lt;=$F31,$D31&lt;&gt;"",$F31&lt;&gt;"")</formula>
    </cfRule>
    <cfRule type="expression" dxfId="2" priority="2012">
      <formula>AND(X$14&gt;=$D31,X$14&lt;=$F31,$G31="Завершено",$D31&lt;&gt;"",$F31&lt;&gt;"")</formula>
    </cfRule>
  </conditionalFormatting>
  <conditionalFormatting sqref="X32">
    <cfRule type="expression" dxfId="1" priority="2131">
      <formula>AND(X$14&gt;=$D32,X$14&lt;=$F32,$D32&lt;&gt;"",$F32&lt;&gt;"")</formula>
    </cfRule>
    <cfRule type="expression" dxfId="2" priority="2132">
      <formula>AND(X$14&gt;=$D32,X$14&lt;=$F32,$G32="Завершено",$D32&lt;&gt;"",$F32&lt;&gt;"")</formula>
    </cfRule>
  </conditionalFormatting>
  <conditionalFormatting sqref="X33">
    <cfRule type="expression" dxfId="1" priority="2251">
      <formula>AND(X$14&gt;=$D33,X$14&lt;=$F33,$D33&lt;&gt;"",$F33&lt;&gt;"")</formula>
    </cfRule>
    <cfRule type="expression" dxfId="2" priority="2252">
      <formula>AND(X$14&gt;=$D33,X$14&lt;=$F33,$G33="Завершено",$D33&lt;&gt;"",$F33&lt;&gt;"")</formula>
    </cfRule>
  </conditionalFormatting>
  <conditionalFormatting sqref="X34">
    <cfRule type="expression" dxfId="1" priority="2371">
      <formula>AND(X$14&gt;=$D34,X$14&lt;=$F34,$D34&lt;&gt;"",$F34&lt;&gt;"")</formula>
    </cfRule>
    <cfRule type="expression" dxfId="2" priority="2372">
      <formula>AND(X$14&gt;=$D34,X$14&lt;=$F34,$G34="Завершено",$D34&lt;&gt;"",$F34&lt;&gt;"")</formula>
    </cfRule>
  </conditionalFormatting>
  <conditionalFormatting sqref="X35">
    <cfRule type="expression" dxfId="1" priority="2491">
      <formula>AND(X$14&gt;=$D35,X$14&lt;=$F35,$D35&lt;&gt;"",$F35&lt;&gt;"")</formula>
    </cfRule>
    <cfRule type="expression" dxfId="2" priority="2492">
      <formula>AND(X$14&gt;=$D35,X$14&lt;=$F35,$G35="Завершено",$D35&lt;&gt;"",$F35&lt;&gt;"")</formula>
    </cfRule>
  </conditionalFormatting>
  <conditionalFormatting sqref="X36">
    <cfRule type="expression" dxfId="1" priority="2611">
      <formula>AND(X$14&gt;=$D36,X$14&lt;=$F36,$D36&lt;&gt;"",$F36&lt;&gt;"")</formula>
    </cfRule>
    <cfRule type="expression" dxfId="2" priority="2612">
      <formula>AND(X$14&gt;=$D36,X$14&lt;=$F36,$G36="Завершено",$D36&lt;&gt;"",$F36&lt;&gt;"")</formula>
    </cfRule>
  </conditionalFormatting>
  <conditionalFormatting sqref="X37">
    <cfRule type="expression" dxfId="1" priority="2731">
      <formula>AND(X$14&gt;=$D37,X$14&lt;=$F37,$D37&lt;&gt;"",$F37&lt;&gt;"")</formula>
    </cfRule>
    <cfRule type="expression" dxfId="2" priority="2732">
      <formula>AND(X$14&gt;=$D37,X$14&lt;=$F37,$G37="Завершено",$D37&lt;&gt;"",$F37&lt;&gt;"")</formula>
    </cfRule>
  </conditionalFormatting>
  <conditionalFormatting sqref="X38">
    <cfRule type="expression" dxfId="1" priority="2851">
      <formula>AND(X$14&gt;=$D38,X$14&lt;=$F38,$D38&lt;&gt;"",$F38&lt;&gt;"")</formula>
    </cfRule>
    <cfRule type="expression" dxfId="2" priority="2852">
      <formula>AND(X$14&gt;=$D38,X$14&lt;=$F38,$G38="Завершено",$D38&lt;&gt;"",$F38&lt;&gt;"")</formula>
    </cfRule>
  </conditionalFormatting>
  <conditionalFormatting sqref="X39">
    <cfRule type="expression" dxfId="1" priority="2971">
      <formula>AND(X$14&gt;=$D39,X$14&lt;=$F39,$D39&lt;&gt;"",$F39&lt;&gt;"")</formula>
    </cfRule>
    <cfRule type="expression" dxfId="2" priority="2972">
      <formula>AND(X$14&gt;=$D39,X$14&lt;=$F39,$G39="Завершено",$D39&lt;&gt;"",$F39&lt;&gt;"")</formula>
    </cfRule>
  </conditionalFormatting>
  <conditionalFormatting sqref="X40">
    <cfRule type="expression" dxfId="1" priority="3091">
      <formula>AND(X$14&gt;=$D40,X$14&lt;=$F40,$D40&lt;&gt;"",$F40&lt;&gt;"")</formula>
    </cfRule>
    <cfRule type="expression" dxfId="2" priority="3092">
      <formula>AND(X$14&gt;=$D40,X$14&lt;=$F40,$G40="Завершено",$D40&lt;&gt;"",$F40&lt;&gt;"")</formula>
    </cfRule>
  </conditionalFormatting>
  <conditionalFormatting sqref="X41">
    <cfRule type="expression" dxfId="1" priority="3211">
      <formula>AND(X$14&gt;=$D41,X$14&lt;=$F41,$D41&lt;&gt;"",$F41&lt;&gt;"")</formula>
    </cfRule>
    <cfRule type="expression" dxfId="2" priority="3212">
      <formula>AND(X$14&gt;=$D41,X$14&lt;=$F41,$G41="Завершено",$D41&lt;&gt;"",$F41&lt;&gt;"")</formula>
    </cfRule>
  </conditionalFormatting>
  <conditionalFormatting sqref="X42">
    <cfRule type="expression" dxfId="1" priority="3331">
      <formula>AND(X$14&gt;=$D42,X$14&lt;=$F42,$D42&lt;&gt;"",$F42&lt;&gt;"")</formula>
    </cfRule>
    <cfRule type="expression" dxfId="2" priority="3332">
      <formula>AND(X$14&gt;=$D42,X$14&lt;=$F42,$G42="Завершено",$D42&lt;&gt;"",$F42&lt;&gt;"")</formula>
    </cfRule>
  </conditionalFormatting>
  <conditionalFormatting sqref="X43">
    <cfRule type="expression" dxfId="1" priority="3451">
      <formula>AND(X$14&gt;=$D43,X$14&lt;=$F43,$D43&lt;&gt;"",$F43&lt;&gt;"")</formula>
    </cfRule>
    <cfRule type="expression" dxfId="2" priority="3452">
      <formula>AND(X$14&gt;=$D43,X$14&lt;=$F43,$G43="Завершено",$D43&lt;&gt;"",$F43&lt;&gt;"")</formula>
    </cfRule>
  </conditionalFormatting>
  <conditionalFormatting sqref="X44">
    <cfRule type="expression" dxfId="1" priority="3571">
      <formula>AND(X$14&gt;=$D44,X$14&lt;=$F44,$D44&lt;&gt;"",$F44&lt;&gt;"")</formula>
    </cfRule>
    <cfRule type="expression" dxfId="2" priority="3572">
      <formula>AND(X$14&gt;=$D44,X$14&lt;=$F44,$G44="Завершено",$D44&lt;&gt;"",$F44&lt;&gt;"")</formula>
    </cfRule>
  </conditionalFormatting>
  <conditionalFormatting sqref="Y14:Y15">
    <cfRule type="expression" dxfId="0" priority="17">
      <formula>AND(Y$14&lt;&gt;"",WEEKDAY(Y$14,2)&gt;5)</formula>
    </cfRule>
  </conditionalFormatting>
  <conditionalFormatting sqref="Y15">
    <cfRule type="expression" dxfId="1" priority="93">
      <formula>AND(Y$14&gt;=$D15,Y$14&lt;=$F15,$D15&lt;&gt;"",$F15&lt;&gt;"")</formula>
    </cfRule>
    <cfRule type="expression" dxfId="2" priority="94">
      <formula>AND(Y$14&gt;=$D15,Y$14&lt;=$F15,$G15="Завершено",$D15&lt;&gt;"",$F15&lt;&gt;"")</formula>
    </cfRule>
  </conditionalFormatting>
  <conditionalFormatting sqref="Y16">
    <cfRule type="expression" dxfId="1" priority="213">
      <formula>AND(Y$14&gt;=$D16,Y$14&lt;=$F16,$D16&lt;&gt;"",$F16&lt;&gt;"")</formula>
    </cfRule>
    <cfRule type="expression" dxfId="2" priority="214">
      <formula>AND(Y$14&gt;=$D16,Y$14&lt;=$F16,$G16="Завершено",$D16&lt;&gt;"",$F16&lt;&gt;"")</formula>
    </cfRule>
  </conditionalFormatting>
  <conditionalFormatting sqref="Y17">
    <cfRule type="expression" dxfId="1" priority="333">
      <formula>AND(Y$14&gt;=$D17,Y$14&lt;=$F17,$D17&lt;&gt;"",$F17&lt;&gt;"")</formula>
    </cfRule>
    <cfRule type="expression" dxfId="2" priority="334">
      <formula>AND(Y$14&gt;=$D17,Y$14&lt;=$F17,$G17="Завершено",$D17&lt;&gt;"",$F17&lt;&gt;"")</formula>
    </cfRule>
  </conditionalFormatting>
  <conditionalFormatting sqref="Y18">
    <cfRule type="expression" dxfId="1" priority="453">
      <formula>AND(Y$14&gt;=$D18,Y$14&lt;=$F18,$D18&lt;&gt;"",$F18&lt;&gt;"")</formula>
    </cfRule>
    <cfRule type="expression" dxfId="2" priority="454">
      <formula>AND(Y$14&gt;=$D18,Y$14&lt;=$F18,$G18="Завершено",$D18&lt;&gt;"",$F18&lt;&gt;"")</formula>
    </cfRule>
  </conditionalFormatting>
  <conditionalFormatting sqref="Y19">
    <cfRule type="expression" dxfId="1" priority="573">
      <formula>AND(Y$14&gt;=$D19,Y$14&lt;=$F19,$D19&lt;&gt;"",$F19&lt;&gt;"")</formula>
    </cfRule>
    <cfRule type="expression" dxfId="2" priority="574">
      <formula>AND(Y$14&gt;=$D19,Y$14&lt;=$F19,$G19="Завершено",$D19&lt;&gt;"",$F19&lt;&gt;"")</formula>
    </cfRule>
  </conditionalFormatting>
  <conditionalFormatting sqref="Y20">
    <cfRule type="expression" dxfId="1" priority="693">
      <formula>AND(Y$14&gt;=$D20,Y$14&lt;=$F20,$D20&lt;&gt;"",$F20&lt;&gt;"")</formula>
    </cfRule>
    <cfRule type="expression" dxfId="2" priority="694">
      <formula>AND(Y$14&gt;=$D20,Y$14&lt;=$F20,$G20="Завершено",$D20&lt;&gt;"",$F20&lt;&gt;"")</formula>
    </cfRule>
  </conditionalFormatting>
  <conditionalFormatting sqref="Y21">
    <cfRule type="expression" dxfId="1" priority="813">
      <formula>AND(Y$14&gt;=$D21,Y$14&lt;=$F21,$D21&lt;&gt;"",$F21&lt;&gt;"")</formula>
    </cfRule>
    <cfRule type="expression" dxfId="2" priority="814">
      <formula>AND(Y$14&gt;=$D21,Y$14&lt;=$F21,$G21="Завершено",$D21&lt;&gt;"",$F21&lt;&gt;"")</formula>
    </cfRule>
  </conditionalFormatting>
  <conditionalFormatting sqref="Y22">
    <cfRule type="expression" dxfId="1" priority="933">
      <formula>AND(Y$14&gt;=$D22,Y$14&lt;=$F22,$D22&lt;&gt;"",$F22&lt;&gt;"")</formula>
    </cfRule>
    <cfRule type="expression" dxfId="2" priority="934">
      <formula>AND(Y$14&gt;=$D22,Y$14&lt;=$F22,$G22="Завершено",$D22&lt;&gt;"",$F22&lt;&gt;"")</formula>
    </cfRule>
  </conditionalFormatting>
  <conditionalFormatting sqref="Y23">
    <cfRule type="expression" dxfId="1" priority="1053">
      <formula>AND(Y$14&gt;=$D23,Y$14&lt;=$F23,$D23&lt;&gt;"",$F23&lt;&gt;"")</formula>
    </cfRule>
    <cfRule type="expression" dxfId="2" priority="1054">
      <formula>AND(Y$14&gt;=$D23,Y$14&lt;=$F23,$G23="Завершено",$D23&lt;&gt;"",$F23&lt;&gt;"")</formula>
    </cfRule>
  </conditionalFormatting>
  <conditionalFormatting sqref="Y24">
    <cfRule type="expression" dxfId="1" priority="1173">
      <formula>AND(Y$14&gt;=$D24,Y$14&lt;=$F24,$D24&lt;&gt;"",$F24&lt;&gt;"")</formula>
    </cfRule>
    <cfRule type="expression" dxfId="2" priority="1174">
      <formula>AND(Y$14&gt;=$D24,Y$14&lt;=$F24,$G24="Завершено",$D24&lt;&gt;"",$F24&lt;&gt;"")</formula>
    </cfRule>
  </conditionalFormatting>
  <conditionalFormatting sqref="Y25">
    <cfRule type="expression" dxfId="1" priority="1293">
      <formula>AND(Y$14&gt;=$D25,Y$14&lt;=$F25,$D25&lt;&gt;"",$F25&lt;&gt;"")</formula>
    </cfRule>
    <cfRule type="expression" dxfId="2" priority="1294">
      <formula>AND(Y$14&gt;=$D25,Y$14&lt;=$F25,$G25="Завершено",$D25&lt;&gt;"",$F25&lt;&gt;"")</formula>
    </cfRule>
  </conditionalFormatting>
  <conditionalFormatting sqref="Y26">
    <cfRule type="expression" dxfId="1" priority="1413">
      <formula>AND(Y$14&gt;=$D26,Y$14&lt;=$F26,$D26&lt;&gt;"",$F26&lt;&gt;"")</formula>
    </cfRule>
    <cfRule type="expression" dxfId="2" priority="1414">
      <formula>AND(Y$14&gt;=$D26,Y$14&lt;=$F26,$G26="Завершено",$D26&lt;&gt;"",$F26&lt;&gt;"")</formula>
    </cfRule>
  </conditionalFormatting>
  <conditionalFormatting sqref="Y27">
    <cfRule type="expression" dxfId="1" priority="1533">
      <formula>AND(Y$14&gt;=$D27,Y$14&lt;=$F27,$D27&lt;&gt;"",$F27&lt;&gt;"")</formula>
    </cfRule>
    <cfRule type="expression" dxfId="2" priority="1534">
      <formula>AND(Y$14&gt;=$D27,Y$14&lt;=$F27,$G27="Завершено",$D27&lt;&gt;"",$F27&lt;&gt;"")</formula>
    </cfRule>
  </conditionalFormatting>
  <conditionalFormatting sqref="Y28">
    <cfRule type="expression" dxfId="1" priority="1653">
      <formula>AND(Y$14&gt;=$D28,Y$14&lt;=$F28,$D28&lt;&gt;"",$F28&lt;&gt;"")</formula>
    </cfRule>
    <cfRule type="expression" dxfId="2" priority="1654">
      <formula>AND(Y$14&gt;=$D28,Y$14&lt;=$F28,$G28="Завершено",$D28&lt;&gt;"",$F28&lt;&gt;"")</formula>
    </cfRule>
  </conditionalFormatting>
  <conditionalFormatting sqref="Y29">
    <cfRule type="expression" dxfId="1" priority="1773">
      <formula>AND(Y$14&gt;=$D29,Y$14&lt;=$F29,$D29&lt;&gt;"",$F29&lt;&gt;"")</formula>
    </cfRule>
    <cfRule type="expression" dxfId="2" priority="1774">
      <formula>AND(Y$14&gt;=$D29,Y$14&lt;=$F29,$G29="Завершено",$D29&lt;&gt;"",$F29&lt;&gt;"")</formula>
    </cfRule>
  </conditionalFormatting>
  <conditionalFormatting sqref="Y30">
    <cfRule type="expression" dxfId="1" priority="1893">
      <formula>AND(Y$14&gt;=$D30,Y$14&lt;=$F30,$D30&lt;&gt;"",$F30&lt;&gt;"")</formula>
    </cfRule>
    <cfRule type="expression" dxfId="2" priority="1894">
      <formula>AND(Y$14&gt;=$D30,Y$14&lt;=$F30,$G30="Завершено",$D30&lt;&gt;"",$F30&lt;&gt;"")</formula>
    </cfRule>
  </conditionalFormatting>
  <conditionalFormatting sqref="Y31">
    <cfRule type="expression" dxfId="1" priority="2013">
      <formula>AND(Y$14&gt;=$D31,Y$14&lt;=$F31,$D31&lt;&gt;"",$F31&lt;&gt;"")</formula>
    </cfRule>
    <cfRule type="expression" dxfId="2" priority="2014">
      <formula>AND(Y$14&gt;=$D31,Y$14&lt;=$F31,$G31="Завершено",$D31&lt;&gt;"",$F31&lt;&gt;"")</formula>
    </cfRule>
  </conditionalFormatting>
  <conditionalFormatting sqref="Y32">
    <cfRule type="expression" dxfId="1" priority="2133">
      <formula>AND(Y$14&gt;=$D32,Y$14&lt;=$F32,$D32&lt;&gt;"",$F32&lt;&gt;"")</formula>
    </cfRule>
    <cfRule type="expression" dxfId="2" priority="2134">
      <formula>AND(Y$14&gt;=$D32,Y$14&lt;=$F32,$G32="Завершено",$D32&lt;&gt;"",$F32&lt;&gt;"")</formula>
    </cfRule>
  </conditionalFormatting>
  <conditionalFormatting sqref="Y33">
    <cfRule type="expression" dxfId="1" priority="2253">
      <formula>AND(Y$14&gt;=$D33,Y$14&lt;=$F33,$D33&lt;&gt;"",$F33&lt;&gt;"")</formula>
    </cfRule>
    <cfRule type="expression" dxfId="2" priority="2254">
      <formula>AND(Y$14&gt;=$D33,Y$14&lt;=$F33,$G33="Завершено",$D33&lt;&gt;"",$F33&lt;&gt;"")</formula>
    </cfRule>
  </conditionalFormatting>
  <conditionalFormatting sqref="Y34">
    <cfRule type="expression" dxfId="1" priority="2373">
      <formula>AND(Y$14&gt;=$D34,Y$14&lt;=$F34,$D34&lt;&gt;"",$F34&lt;&gt;"")</formula>
    </cfRule>
    <cfRule type="expression" dxfId="2" priority="2374">
      <formula>AND(Y$14&gt;=$D34,Y$14&lt;=$F34,$G34="Завершено",$D34&lt;&gt;"",$F34&lt;&gt;"")</formula>
    </cfRule>
  </conditionalFormatting>
  <conditionalFormatting sqref="Y35">
    <cfRule type="expression" dxfId="1" priority="2493">
      <formula>AND(Y$14&gt;=$D35,Y$14&lt;=$F35,$D35&lt;&gt;"",$F35&lt;&gt;"")</formula>
    </cfRule>
    <cfRule type="expression" dxfId="2" priority="2494">
      <formula>AND(Y$14&gt;=$D35,Y$14&lt;=$F35,$G35="Завершено",$D35&lt;&gt;"",$F35&lt;&gt;"")</formula>
    </cfRule>
  </conditionalFormatting>
  <conditionalFormatting sqref="Y36">
    <cfRule type="expression" dxfId="1" priority="2613">
      <formula>AND(Y$14&gt;=$D36,Y$14&lt;=$F36,$D36&lt;&gt;"",$F36&lt;&gt;"")</formula>
    </cfRule>
    <cfRule type="expression" dxfId="2" priority="2614">
      <formula>AND(Y$14&gt;=$D36,Y$14&lt;=$F36,$G36="Завершено",$D36&lt;&gt;"",$F36&lt;&gt;"")</formula>
    </cfRule>
  </conditionalFormatting>
  <conditionalFormatting sqref="Y37">
    <cfRule type="expression" dxfId="1" priority="2733">
      <formula>AND(Y$14&gt;=$D37,Y$14&lt;=$F37,$D37&lt;&gt;"",$F37&lt;&gt;"")</formula>
    </cfRule>
    <cfRule type="expression" dxfId="2" priority="2734">
      <formula>AND(Y$14&gt;=$D37,Y$14&lt;=$F37,$G37="Завершено",$D37&lt;&gt;"",$F37&lt;&gt;"")</formula>
    </cfRule>
  </conditionalFormatting>
  <conditionalFormatting sqref="Y38">
    <cfRule type="expression" dxfId="1" priority="2853">
      <formula>AND(Y$14&gt;=$D38,Y$14&lt;=$F38,$D38&lt;&gt;"",$F38&lt;&gt;"")</formula>
    </cfRule>
    <cfRule type="expression" dxfId="2" priority="2854">
      <formula>AND(Y$14&gt;=$D38,Y$14&lt;=$F38,$G38="Завершено",$D38&lt;&gt;"",$F38&lt;&gt;"")</formula>
    </cfRule>
  </conditionalFormatting>
  <conditionalFormatting sqref="Y39">
    <cfRule type="expression" dxfId="1" priority="2973">
      <formula>AND(Y$14&gt;=$D39,Y$14&lt;=$F39,$D39&lt;&gt;"",$F39&lt;&gt;"")</formula>
    </cfRule>
    <cfRule type="expression" dxfId="2" priority="2974">
      <formula>AND(Y$14&gt;=$D39,Y$14&lt;=$F39,$G39="Завершено",$D39&lt;&gt;"",$F39&lt;&gt;"")</formula>
    </cfRule>
  </conditionalFormatting>
  <conditionalFormatting sqref="Y40">
    <cfRule type="expression" dxfId="1" priority="3093">
      <formula>AND(Y$14&gt;=$D40,Y$14&lt;=$F40,$D40&lt;&gt;"",$F40&lt;&gt;"")</formula>
    </cfRule>
    <cfRule type="expression" dxfId="2" priority="3094">
      <formula>AND(Y$14&gt;=$D40,Y$14&lt;=$F40,$G40="Завершено",$D40&lt;&gt;"",$F40&lt;&gt;"")</formula>
    </cfRule>
  </conditionalFormatting>
  <conditionalFormatting sqref="Y41">
    <cfRule type="expression" dxfId="1" priority="3213">
      <formula>AND(Y$14&gt;=$D41,Y$14&lt;=$F41,$D41&lt;&gt;"",$F41&lt;&gt;"")</formula>
    </cfRule>
    <cfRule type="expression" dxfId="2" priority="3214">
      <formula>AND(Y$14&gt;=$D41,Y$14&lt;=$F41,$G41="Завершено",$D41&lt;&gt;"",$F41&lt;&gt;"")</formula>
    </cfRule>
  </conditionalFormatting>
  <conditionalFormatting sqref="Y42">
    <cfRule type="expression" dxfId="1" priority="3333">
      <formula>AND(Y$14&gt;=$D42,Y$14&lt;=$F42,$D42&lt;&gt;"",$F42&lt;&gt;"")</formula>
    </cfRule>
    <cfRule type="expression" dxfId="2" priority="3334">
      <formula>AND(Y$14&gt;=$D42,Y$14&lt;=$F42,$G42="Завершено",$D42&lt;&gt;"",$F42&lt;&gt;"")</formula>
    </cfRule>
  </conditionalFormatting>
  <conditionalFormatting sqref="Y43">
    <cfRule type="expression" dxfId="1" priority="3453">
      <formula>AND(Y$14&gt;=$D43,Y$14&lt;=$F43,$D43&lt;&gt;"",$F43&lt;&gt;"")</formula>
    </cfRule>
    <cfRule type="expression" dxfId="2" priority="3454">
      <formula>AND(Y$14&gt;=$D43,Y$14&lt;=$F43,$G43="Завершено",$D43&lt;&gt;"",$F43&lt;&gt;"")</formula>
    </cfRule>
  </conditionalFormatting>
  <conditionalFormatting sqref="Y44">
    <cfRule type="expression" dxfId="1" priority="3573">
      <formula>AND(Y$14&gt;=$D44,Y$14&lt;=$F44,$D44&lt;&gt;"",$F44&lt;&gt;"")</formula>
    </cfRule>
    <cfRule type="expression" dxfId="2" priority="3574">
      <formula>AND(Y$14&gt;=$D44,Y$14&lt;=$F44,$G44="Завершено",$D44&lt;&gt;"",$F44&lt;&gt;"")</formula>
    </cfRule>
  </conditionalFormatting>
  <conditionalFormatting sqref="Z14:Z15">
    <cfRule type="expression" dxfId="0" priority="18">
      <formula>AND(Z$14&lt;&gt;"",WEEKDAY(Z$14,2)&gt;5)</formula>
    </cfRule>
  </conditionalFormatting>
  <conditionalFormatting sqref="Z15">
    <cfRule type="expression" dxfId="1" priority="95">
      <formula>AND(Z$14&gt;=$D15,Z$14&lt;=$F15,$D15&lt;&gt;"",$F15&lt;&gt;"")</formula>
    </cfRule>
    <cfRule type="expression" dxfId="2" priority="96">
      <formula>AND(Z$14&gt;=$D15,Z$14&lt;=$F15,$G15="Завершено",$D15&lt;&gt;"",$F15&lt;&gt;"")</formula>
    </cfRule>
  </conditionalFormatting>
  <conditionalFormatting sqref="Z16">
    <cfRule type="expression" dxfId="1" priority="215">
      <formula>AND(Z$14&gt;=$D16,Z$14&lt;=$F16,$D16&lt;&gt;"",$F16&lt;&gt;"")</formula>
    </cfRule>
    <cfRule type="expression" dxfId="2" priority="216">
      <formula>AND(Z$14&gt;=$D16,Z$14&lt;=$F16,$G16="Завершено",$D16&lt;&gt;"",$F16&lt;&gt;"")</formula>
    </cfRule>
  </conditionalFormatting>
  <conditionalFormatting sqref="Z17">
    <cfRule type="expression" dxfId="1" priority="335">
      <formula>AND(Z$14&gt;=$D17,Z$14&lt;=$F17,$D17&lt;&gt;"",$F17&lt;&gt;"")</formula>
    </cfRule>
    <cfRule type="expression" dxfId="2" priority="336">
      <formula>AND(Z$14&gt;=$D17,Z$14&lt;=$F17,$G17="Завершено",$D17&lt;&gt;"",$F17&lt;&gt;"")</formula>
    </cfRule>
  </conditionalFormatting>
  <conditionalFormatting sqref="Z18">
    <cfRule type="expression" dxfId="1" priority="455">
      <formula>AND(Z$14&gt;=$D18,Z$14&lt;=$F18,$D18&lt;&gt;"",$F18&lt;&gt;"")</formula>
    </cfRule>
    <cfRule type="expression" dxfId="2" priority="456">
      <formula>AND(Z$14&gt;=$D18,Z$14&lt;=$F18,$G18="Завершено",$D18&lt;&gt;"",$F18&lt;&gt;"")</formula>
    </cfRule>
  </conditionalFormatting>
  <conditionalFormatting sqref="Z19">
    <cfRule type="expression" dxfId="1" priority="575">
      <formula>AND(Z$14&gt;=$D19,Z$14&lt;=$F19,$D19&lt;&gt;"",$F19&lt;&gt;"")</formula>
    </cfRule>
    <cfRule type="expression" dxfId="2" priority="576">
      <formula>AND(Z$14&gt;=$D19,Z$14&lt;=$F19,$G19="Завершено",$D19&lt;&gt;"",$F19&lt;&gt;"")</formula>
    </cfRule>
  </conditionalFormatting>
  <conditionalFormatting sqref="Z20">
    <cfRule type="expression" dxfId="1" priority="695">
      <formula>AND(Z$14&gt;=$D20,Z$14&lt;=$F20,$D20&lt;&gt;"",$F20&lt;&gt;"")</formula>
    </cfRule>
    <cfRule type="expression" dxfId="2" priority="696">
      <formula>AND(Z$14&gt;=$D20,Z$14&lt;=$F20,$G20="Завершено",$D20&lt;&gt;"",$F20&lt;&gt;"")</formula>
    </cfRule>
  </conditionalFormatting>
  <conditionalFormatting sqref="Z21">
    <cfRule type="expression" dxfId="1" priority="815">
      <formula>AND(Z$14&gt;=$D21,Z$14&lt;=$F21,$D21&lt;&gt;"",$F21&lt;&gt;"")</formula>
    </cfRule>
    <cfRule type="expression" dxfId="2" priority="816">
      <formula>AND(Z$14&gt;=$D21,Z$14&lt;=$F21,$G21="Завершено",$D21&lt;&gt;"",$F21&lt;&gt;"")</formula>
    </cfRule>
  </conditionalFormatting>
  <conditionalFormatting sqref="Z22">
    <cfRule type="expression" dxfId="1" priority="935">
      <formula>AND(Z$14&gt;=$D22,Z$14&lt;=$F22,$D22&lt;&gt;"",$F22&lt;&gt;"")</formula>
    </cfRule>
    <cfRule type="expression" dxfId="2" priority="936">
      <formula>AND(Z$14&gt;=$D22,Z$14&lt;=$F22,$G22="Завершено",$D22&lt;&gt;"",$F22&lt;&gt;"")</formula>
    </cfRule>
  </conditionalFormatting>
  <conditionalFormatting sqref="Z23">
    <cfRule type="expression" dxfId="1" priority="1055">
      <formula>AND(Z$14&gt;=$D23,Z$14&lt;=$F23,$D23&lt;&gt;"",$F23&lt;&gt;"")</formula>
    </cfRule>
    <cfRule type="expression" dxfId="2" priority="1056">
      <formula>AND(Z$14&gt;=$D23,Z$14&lt;=$F23,$G23="Завершено",$D23&lt;&gt;"",$F23&lt;&gt;"")</formula>
    </cfRule>
  </conditionalFormatting>
  <conditionalFormatting sqref="Z24">
    <cfRule type="expression" dxfId="1" priority="1175">
      <formula>AND(Z$14&gt;=$D24,Z$14&lt;=$F24,$D24&lt;&gt;"",$F24&lt;&gt;"")</formula>
    </cfRule>
    <cfRule type="expression" dxfId="2" priority="1176">
      <formula>AND(Z$14&gt;=$D24,Z$14&lt;=$F24,$G24="Завершено",$D24&lt;&gt;"",$F24&lt;&gt;"")</formula>
    </cfRule>
  </conditionalFormatting>
  <conditionalFormatting sqref="Z25">
    <cfRule type="expression" dxfId="1" priority="1295">
      <formula>AND(Z$14&gt;=$D25,Z$14&lt;=$F25,$D25&lt;&gt;"",$F25&lt;&gt;"")</formula>
    </cfRule>
    <cfRule type="expression" dxfId="2" priority="1296">
      <formula>AND(Z$14&gt;=$D25,Z$14&lt;=$F25,$G25="Завершено",$D25&lt;&gt;"",$F25&lt;&gt;"")</formula>
    </cfRule>
  </conditionalFormatting>
  <conditionalFormatting sqref="Z26">
    <cfRule type="expression" dxfId="1" priority="1415">
      <formula>AND(Z$14&gt;=$D26,Z$14&lt;=$F26,$D26&lt;&gt;"",$F26&lt;&gt;"")</formula>
    </cfRule>
    <cfRule type="expression" dxfId="2" priority="1416">
      <formula>AND(Z$14&gt;=$D26,Z$14&lt;=$F26,$G26="Завершено",$D26&lt;&gt;"",$F26&lt;&gt;"")</formula>
    </cfRule>
  </conditionalFormatting>
  <conditionalFormatting sqref="Z27">
    <cfRule type="expression" dxfId="1" priority="1535">
      <formula>AND(Z$14&gt;=$D27,Z$14&lt;=$F27,$D27&lt;&gt;"",$F27&lt;&gt;"")</formula>
    </cfRule>
    <cfRule type="expression" dxfId="2" priority="1536">
      <formula>AND(Z$14&gt;=$D27,Z$14&lt;=$F27,$G27="Завершено",$D27&lt;&gt;"",$F27&lt;&gt;"")</formula>
    </cfRule>
  </conditionalFormatting>
  <conditionalFormatting sqref="Z28">
    <cfRule type="expression" dxfId="1" priority="1655">
      <formula>AND(Z$14&gt;=$D28,Z$14&lt;=$F28,$D28&lt;&gt;"",$F28&lt;&gt;"")</formula>
    </cfRule>
    <cfRule type="expression" dxfId="2" priority="1656">
      <formula>AND(Z$14&gt;=$D28,Z$14&lt;=$F28,$G28="Завершено",$D28&lt;&gt;"",$F28&lt;&gt;"")</formula>
    </cfRule>
  </conditionalFormatting>
  <conditionalFormatting sqref="Z29">
    <cfRule type="expression" dxfId="1" priority="1775">
      <formula>AND(Z$14&gt;=$D29,Z$14&lt;=$F29,$D29&lt;&gt;"",$F29&lt;&gt;"")</formula>
    </cfRule>
    <cfRule type="expression" dxfId="2" priority="1776">
      <formula>AND(Z$14&gt;=$D29,Z$14&lt;=$F29,$G29="Завершено",$D29&lt;&gt;"",$F29&lt;&gt;"")</formula>
    </cfRule>
  </conditionalFormatting>
  <conditionalFormatting sqref="Z30">
    <cfRule type="expression" dxfId="1" priority="1895">
      <formula>AND(Z$14&gt;=$D30,Z$14&lt;=$F30,$D30&lt;&gt;"",$F30&lt;&gt;"")</formula>
    </cfRule>
    <cfRule type="expression" dxfId="2" priority="1896">
      <formula>AND(Z$14&gt;=$D30,Z$14&lt;=$F30,$G30="Завершено",$D30&lt;&gt;"",$F30&lt;&gt;"")</formula>
    </cfRule>
  </conditionalFormatting>
  <conditionalFormatting sqref="Z31">
    <cfRule type="expression" dxfId="1" priority="2015">
      <formula>AND(Z$14&gt;=$D31,Z$14&lt;=$F31,$D31&lt;&gt;"",$F31&lt;&gt;"")</formula>
    </cfRule>
    <cfRule type="expression" dxfId="2" priority="2016">
      <formula>AND(Z$14&gt;=$D31,Z$14&lt;=$F31,$G31="Завершено",$D31&lt;&gt;"",$F31&lt;&gt;"")</formula>
    </cfRule>
  </conditionalFormatting>
  <conditionalFormatting sqref="Z32">
    <cfRule type="expression" dxfId="1" priority="2135">
      <formula>AND(Z$14&gt;=$D32,Z$14&lt;=$F32,$D32&lt;&gt;"",$F32&lt;&gt;"")</formula>
    </cfRule>
    <cfRule type="expression" dxfId="2" priority="2136">
      <formula>AND(Z$14&gt;=$D32,Z$14&lt;=$F32,$G32="Завершено",$D32&lt;&gt;"",$F32&lt;&gt;"")</formula>
    </cfRule>
  </conditionalFormatting>
  <conditionalFormatting sqref="Z33">
    <cfRule type="expression" dxfId="1" priority="2255">
      <formula>AND(Z$14&gt;=$D33,Z$14&lt;=$F33,$D33&lt;&gt;"",$F33&lt;&gt;"")</formula>
    </cfRule>
    <cfRule type="expression" dxfId="2" priority="2256">
      <formula>AND(Z$14&gt;=$D33,Z$14&lt;=$F33,$G33="Завершено",$D33&lt;&gt;"",$F33&lt;&gt;"")</formula>
    </cfRule>
  </conditionalFormatting>
  <conditionalFormatting sqref="Z34">
    <cfRule type="expression" dxfId="1" priority="2375">
      <formula>AND(Z$14&gt;=$D34,Z$14&lt;=$F34,$D34&lt;&gt;"",$F34&lt;&gt;"")</formula>
    </cfRule>
    <cfRule type="expression" dxfId="2" priority="2376">
      <formula>AND(Z$14&gt;=$D34,Z$14&lt;=$F34,$G34="Завершено",$D34&lt;&gt;"",$F34&lt;&gt;"")</formula>
    </cfRule>
  </conditionalFormatting>
  <conditionalFormatting sqref="Z35">
    <cfRule type="expression" dxfId="1" priority="2495">
      <formula>AND(Z$14&gt;=$D35,Z$14&lt;=$F35,$D35&lt;&gt;"",$F35&lt;&gt;"")</formula>
    </cfRule>
    <cfRule type="expression" dxfId="2" priority="2496">
      <formula>AND(Z$14&gt;=$D35,Z$14&lt;=$F35,$G35="Завершено",$D35&lt;&gt;"",$F35&lt;&gt;"")</formula>
    </cfRule>
  </conditionalFormatting>
  <conditionalFormatting sqref="Z36">
    <cfRule type="expression" dxfId="1" priority="2615">
      <formula>AND(Z$14&gt;=$D36,Z$14&lt;=$F36,$D36&lt;&gt;"",$F36&lt;&gt;"")</formula>
    </cfRule>
    <cfRule type="expression" dxfId="2" priority="2616">
      <formula>AND(Z$14&gt;=$D36,Z$14&lt;=$F36,$G36="Завершено",$D36&lt;&gt;"",$F36&lt;&gt;"")</formula>
    </cfRule>
  </conditionalFormatting>
  <conditionalFormatting sqref="Z37">
    <cfRule type="expression" dxfId="1" priority="2735">
      <formula>AND(Z$14&gt;=$D37,Z$14&lt;=$F37,$D37&lt;&gt;"",$F37&lt;&gt;"")</formula>
    </cfRule>
    <cfRule type="expression" dxfId="2" priority="2736">
      <formula>AND(Z$14&gt;=$D37,Z$14&lt;=$F37,$G37="Завершено",$D37&lt;&gt;"",$F37&lt;&gt;"")</formula>
    </cfRule>
  </conditionalFormatting>
  <conditionalFormatting sqref="Z38">
    <cfRule type="expression" dxfId="1" priority="2855">
      <formula>AND(Z$14&gt;=$D38,Z$14&lt;=$F38,$D38&lt;&gt;"",$F38&lt;&gt;"")</formula>
    </cfRule>
    <cfRule type="expression" dxfId="2" priority="2856">
      <formula>AND(Z$14&gt;=$D38,Z$14&lt;=$F38,$G38="Завершено",$D38&lt;&gt;"",$F38&lt;&gt;"")</formula>
    </cfRule>
  </conditionalFormatting>
  <conditionalFormatting sqref="Z39">
    <cfRule type="expression" dxfId="1" priority="2975">
      <formula>AND(Z$14&gt;=$D39,Z$14&lt;=$F39,$D39&lt;&gt;"",$F39&lt;&gt;"")</formula>
    </cfRule>
    <cfRule type="expression" dxfId="2" priority="2976">
      <formula>AND(Z$14&gt;=$D39,Z$14&lt;=$F39,$G39="Завершено",$D39&lt;&gt;"",$F39&lt;&gt;"")</formula>
    </cfRule>
  </conditionalFormatting>
  <conditionalFormatting sqref="Z40">
    <cfRule type="expression" dxfId="1" priority="3095">
      <formula>AND(Z$14&gt;=$D40,Z$14&lt;=$F40,$D40&lt;&gt;"",$F40&lt;&gt;"")</formula>
    </cfRule>
    <cfRule type="expression" dxfId="2" priority="3096">
      <formula>AND(Z$14&gt;=$D40,Z$14&lt;=$F40,$G40="Завершено",$D40&lt;&gt;"",$F40&lt;&gt;"")</formula>
    </cfRule>
  </conditionalFormatting>
  <conditionalFormatting sqref="Z41">
    <cfRule type="expression" dxfId="1" priority="3215">
      <formula>AND(Z$14&gt;=$D41,Z$14&lt;=$F41,$D41&lt;&gt;"",$F41&lt;&gt;"")</formula>
    </cfRule>
    <cfRule type="expression" dxfId="2" priority="3216">
      <formula>AND(Z$14&gt;=$D41,Z$14&lt;=$F41,$G41="Завершено",$D41&lt;&gt;"",$F41&lt;&gt;"")</formula>
    </cfRule>
  </conditionalFormatting>
  <conditionalFormatting sqref="Z42">
    <cfRule type="expression" dxfId="1" priority="3335">
      <formula>AND(Z$14&gt;=$D42,Z$14&lt;=$F42,$D42&lt;&gt;"",$F42&lt;&gt;"")</formula>
    </cfRule>
    <cfRule type="expression" dxfId="2" priority="3336">
      <formula>AND(Z$14&gt;=$D42,Z$14&lt;=$F42,$G42="Завершено",$D42&lt;&gt;"",$F42&lt;&gt;"")</formula>
    </cfRule>
  </conditionalFormatting>
  <conditionalFormatting sqref="Z43">
    <cfRule type="expression" dxfId="1" priority="3455">
      <formula>AND(Z$14&gt;=$D43,Z$14&lt;=$F43,$D43&lt;&gt;"",$F43&lt;&gt;"")</formula>
    </cfRule>
    <cfRule type="expression" dxfId="2" priority="3456">
      <formula>AND(Z$14&gt;=$D43,Z$14&lt;=$F43,$G43="Завершено",$D43&lt;&gt;"",$F43&lt;&gt;"")</formula>
    </cfRule>
  </conditionalFormatting>
  <conditionalFormatting sqref="Z44">
    <cfRule type="expression" dxfId="1" priority="3575">
      <formula>AND(Z$14&gt;=$D44,Z$14&lt;=$F44,$D44&lt;&gt;"",$F44&lt;&gt;"")</formula>
    </cfRule>
    <cfRule type="expression" dxfId="2" priority="3576">
      <formula>AND(Z$14&gt;=$D44,Z$14&lt;=$F44,$G44="Завершено",$D44&lt;&gt;"",$F44&lt;&gt;"")</formula>
    </cfRule>
  </conditionalFormatting>
  <dataValidations count="120">
    <dataValidation type="date" allowBlank="1" showInputMessage="1" showErrorMessage="1" sqref="D15">
      <formula1>43831</formula1>
      <formula2>73415</formula2>
    </dataValidation>
    <dataValidation type="whole" operator="greaterThanOrEqual" allowBlank="1" showInputMessage="1" showErrorMessage="1" sqref="E15">
      <formula1>1</formula1>
    </dataValidation>
    <dataValidation type="list" allowBlank="1" showInputMessage="1" showErrorMessage="1" sqref="G15">
      <formula1>Справочник!$A$1:$A$4</formula1>
    </dataValidation>
    <dataValidation type="list" allowBlank="1" showInputMessage="1" showErrorMessage="1" sqref="H15">
      <formula1>Справочник!$B$1:$B$3</formula1>
    </dataValidation>
    <dataValidation type="date" allowBlank="1" showInputMessage="1" showErrorMessage="1" sqref="D16">
      <formula1>43831</formula1>
      <formula2>73415</formula2>
    </dataValidation>
    <dataValidation type="whole" operator="greaterThanOrEqual" allowBlank="1" showInputMessage="1" showErrorMessage="1" sqref="E16">
      <formula1>1</formula1>
    </dataValidation>
    <dataValidation type="list" allowBlank="1" showInputMessage="1" showErrorMessage="1" sqref="G16">
      <formula1>Справочник!$A$1:$A$4</formula1>
    </dataValidation>
    <dataValidation type="list" allowBlank="1" showInputMessage="1" showErrorMessage="1" sqref="H16">
      <formula1>Справочник!$B$1:$B$3</formula1>
    </dataValidation>
    <dataValidation type="date" allowBlank="1" showInputMessage="1" showErrorMessage="1" sqref="D17">
      <formula1>43831</formula1>
      <formula2>73415</formula2>
    </dataValidation>
    <dataValidation type="whole" operator="greaterThanOrEqual" allowBlank="1" showInputMessage="1" showErrorMessage="1" sqref="E17">
      <formula1>1</formula1>
    </dataValidation>
    <dataValidation type="list" allowBlank="1" showInputMessage="1" showErrorMessage="1" sqref="G17">
      <formula1>Справочник!$A$1:$A$4</formula1>
    </dataValidation>
    <dataValidation type="list" allowBlank="1" showInputMessage="1" showErrorMessage="1" sqref="H17">
      <formula1>Справочник!$B$1:$B$3</formula1>
    </dataValidation>
    <dataValidation type="date" allowBlank="1" showInputMessage="1" showErrorMessage="1" sqref="D18">
      <formula1>43831</formula1>
      <formula2>73415</formula2>
    </dataValidation>
    <dataValidation type="whole" operator="greaterThanOrEqual" allowBlank="1" showInputMessage="1" showErrorMessage="1" sqref="E18">
      <formula1>1</formula1>
    </dataValidation>
    <dataValidation type="list" allowBlank="1" showInputMessage="1" showErrorMessage="1" sqref="G18">
      <formula1>Справочник!$A$1:$A$4</formula1>
    </dataValidation>
    <dataValidation type="list" allowBlank="1" showInputMessage="1" showErrorMessage="1" sqref="H18">
      <formula1>Справочник!$B$1:$B$3</formula1>
    </dataValidation>
    <dataValidation type="date" allowBlank="1" showInputMessage="1" showErrorMessage="1" sqref="D19">
      <formula1>43831</formula1>
      <formula2>73415</formula2>
    </dataValidation>
    <dataValidation type="whole" operator="greaterThanOrEqual" allowBlank="1" showInputMessage="1" showErrorMessage="1" sqref="E19">
      <formula1>1</formula1>
    </dataValidation>
    <dataValidation type="list" allowBlank="1" showInputMessage="1" showErrorMessage="1" sqref="G19">
      <formula1>Справочник!$A$1:$A$4</formula1>
    </dataValidation>
    <dataValidation type="list" allowBlank="1" showInputMessage="1" showErrorMessage="1" sqref="H19">
      <formula1>Справочник!$B$1:$B$3</formula1>
    </dataValidation>
    <dataValidation type="date" allowBlank="1" showInputMessage="1" showErrorMessage="1" sqref="D20">
      <formula1>43831</formula1>
      <formula2>73415</formula2>
    </dataValidation>
    <dataValidation type="whole" operator="greaterThanOrEqual" allowBlank="1" showInputMessage="1" showErrorMessage="1" sqref="E20">
      <formula1>1</formula1>
    </dataValidation>
    <dataValidation type="list" allowBlank="1" showInputMessage="1" showErrorMessage="1" sqref="G20">
      <formula1>Справочник!$A$1:$A$4</formula1>
    </dataValidation>
    <dataValidation type="list" allowBlank="1" showInputMessage="1" showErrorMessage="1" sqref="H20">
      <formula1>Справочник!$B$1:$B$3</formula1>
    </dataValidation>
    <dataValidation type="date" allowBlank="1" showInputMessage="1" showErrorMessage="1" sqref="D21">
      <formula1>43831</formula1>
      <formula2>73415</formula2>
    </dataValidation>
    <dataValidation type="whole" operator="greaterThanOrEqual" allowBlank="1" showInputMessage="1" showErrorMessage="1" sqref="E21">
      <formula1>1</formula1>
    </dataValidation>
    <dataValidation type="list" allowBlank="1" showInputMessage="1" showErrorMessage="1" sqref="G21">
      <formula1>Справочник!$A$1:$A$4</formula1>
    </dataValidation>
    <dataValidation type="list" allowBlank="1" showInputMessage="1" showErrorMessage="1" sqref="H21">
      <formula1>Справочник!$B$1:$B$3</formula1>
    </dataValidation>
    <dataValidation type="date" allowBlank="1" showInputMessage="1" showErrorMessage="1" sqref="D22">
      <formula1>43831</formula1>
      <formula2>73415</formula2>
    </dataValidation>
    <dataValidation type="whole" operator="greaterThanOrEqual" allowBlank="1" showInputMessage="1" showErrorMessage="1" sqref="E22">
      <formula1>1</formula1>
    </dataValidation>
    <dataValidation type="list" allowBlank="1" showInputMessage="1" showErrorMessage="1" sqref="G22">
      <formula1>Справочник!$A$1:$A$4</formula1>
    </dataValidation>
    <dataValidation type="list" allowBlank="1" showInputMessage="1" showErrorMessage="1" sqref="H22">
      <formula1>Справочник!$B$1:$B$3</formula1>
    </dataValidation>
    <dataValidation type="date" allowBlank="1" showInputMessage="1" showErrorMessage="1" sqref="D23">
      <formula1>43831</formula1>
      <formula2>73415</formula2>
    </dataValidation>
    <dataValidation type="whole" operator="greaterThanOrEqual" allowBlank="1" showInputMessage="1" showErrorMessage="1" sqref="E23">
      <formula1>1</formula1>
    </dataValidation>
    <dataValidation type="list" allowBlank="1" showInputMessage="1" showErrorMessage="1" sqref="G23">
      <formula1>Справочник!$A$1:$A$4</formula1>
    </dataValidation>
    <dataValidation type="list" allowBlank="1" showInputMessage="1" showErrorMessage="1" sqref="H23">
      <formula1>Справочник!$B$1:$B$3</formula1>
    </dataValidation>
    <dataValidation type="date" allowBlank="1" showInputMessage="1" showErrorMessage="1" sqref="D24">
      <formula1>43831</formula1>
      <formula2>73415</formula2>
    </dataValidation>
    <dataValidation type="whole" operator="greaterThanOrEqual" allowBlank="1" showInputMessage="1" showErrorMessage="1" sqref="E24">
      <formula1>1</formula1>
    </dataValidation>
    <dataValidation type="list" allowBlank="1" showInputMessage="1" showErrorMessage="1" sqref="G24">
      <formula1>Справочник!$A$1:$A$4</formula1>
    </dataValidation>
    <dataValidation type="list" allowBlank="1" showInputMessage="1" showErrorMessage="1" sqref="H24">
      <formula1>Справочник!$B$1:$B$3</formula1>
    </dataValidation>
    <dataValidation type="date" allowBlank="1" showInputMessage="1" showErrorMessage="1" sqref="D25">
      <formula1>43831</formula1>
      <formula2>73415</formula2>
    </dataValidation>
    <dataValidation type="whole" operator="greaterThanOrEqual" allowBlank="1" showInputMessage="1" showErrorMessage="1" sqref="E25">
      <formula1>1</formula1>
    </dataValidation>
    <dataValidation type="list" allowBlank="1" showInputMessage="1" showErrorMessage="1" sqref="G25">
      <formula1>Справочник!$A$1:$A$4</formula1>
    </dataValidation>
    <dataValidation type="list" allowBlank="1" showInputMessage="1" showErrorMessage="1" sqref="H25">
      <formula1>Справочник!$B$1:$B$3</formula1>
    </dataValidation>
    <dataValidation type="date" allowBlank="1" showInputMessage="1" showErrorMessage="1" sqref="D26">
      <formula1>43831</formula1>
      <formula2>73415</formula2>
    </dataValidation>
    <dataValidation type="whole" operator="greaterThanOrEqual" allowBlank="1" showInputMessage="1" showErrorMessage="1" sqref="E26">
      <formula1>1</formula1>
    </dataValidation>
    <dataValidation type="list" allowBlank="1" showInputMessage="1" showErrorMessage="1" sqref="G26">
      <formula1>Справочник!$A$1:$A$4</formula1>
    </dataValidation>
    <dataValidation type="list" allowBlank="1" showInputMessage="1" showErrorMessage="1" sqref="H26">
      <formula1>Справочник!$B$1:$B$3</formula1>
    </dataValidation>
    <dataValidation type="date" allowBlank="1" showInputMessage="1" showErrorMessage="1" sqref="D27">
      <formula1>43831</formula1>
      <formula2>73415</formula2>
    </dataValidation>
    <dataValidation type="whole" operator="greaterThanOrEqual" allowBlank="1" showInputMessage="1" showErrorMessage="1" sqref="E27">
      <formula1>1</formula1>
    </dataValidation>
    <dataValidation type="list" allowBlank="1" showInputMessage="1" showErrorMessage="1" sqref="G27">
      <formula1>Справочник!$A$1:$A$4</formula1>
    </dataValidation>
    <dataValidation type="list" allowBlank="1" showInputMessage="1" showErrorMessage="1" sqref="H27">
      <formula1>Справочник!$B$1:$B$3</formula1>
    </dataValidation>
    <dataValidation type="date" allowBlank="1" showInputMessage="1" showErrorMessage="1" sqref="D28">
      <formula1>43831</formula1>
      <formula2>73415</formula2>
    </dataValidation>
    <dataValidation type="whole" operator="greaterThanOrEqual" allowBlank="1" showInputMessage="1" showErrorMessage="1" sqref="E28">
      <formula1>1</formula1>
    </dataValidation>
    <dataValidation type="list" allowBlank="1" showInputMessage="1" showErrorMessage="1" sqref="G28">
      <formula1>Справочник!$A$1:$A$4</formula1>
    </dataValidation>
    <dataValidation type="list" allowBlank="1" showInputMessage="1" showErrorMessage="1" sqref="H28">
      <formula1>Справочник!$B$1:$B$3</formula1>
    </dataValidation>
    <dataValidation type="date" allowBlank="1" showInputMessage="1" showErrorMessage="1" sqref="D29">
      <formula1>43831</formula1>
      <formula2>73415</formula2>
    </dataValidation>
    <dataValidation type="whole" operator="greaterThanOrEqual" allowBlank="1" showInputMessage="1" showErrorMessage="1" sqref="E29">
      <formula1>1</formula1>
    </dataValidation>
    <dataValidation type="list" allowBlank="1" showInputMessage="1" showErrorMessage="1" sqref="G29">
      <formula1>Справочник!$A$1:$A$4</formula1>
    </dataValidation>
    <dataValidation type="list" allowBlank="1" showInputMessage="1" showErrorMessage="1" sqref="H29">
      <formula1>Справочник!$B$1:$B$3</formula1>
    </dataValidation>
    <dataValidation type="date" allowBlank="1" showInputMessage="1" showErrorMessage="1" sqref="D30">
      <formula1>43831</formula1>
      <formula2>73415</formula2>
    </dataValidation>
    <dataValidation type="whole" operator="greaterThanOrEqual" allowBlank="1" showInputMessage="1" showErrorMessage="1" sqref="E30">
      <formula1>1</formula1>
    </dataValidation>
    <dataValidation type="list" allowBlank="1" showInputMessage="1" showErrorMessage="1" sqref="G30">
      <formula1>Справочник!$A$1:$A$4</formula1>
    </dataValidation>
    <dataValidation type="list" allowBlank="1" showInputMessage="1" showErrorMessage="1" sqref="H30">
      <formula1>Справочник!$B$1:$B$3</formula1>
    </dataValidation>
    <dataValidation type="date" allowBlank="1" showInputMessage="1" showErrorMessage="1" sqref="D31">
      <formula1>43831</formula1>
      <formula2>73415</formula2>
    </dataValidation>
    <dataValidation type="whole" operator="greaterThanOrEqual" allowBlank="1" showInputMessage="1" showErrorMessage="1" sqref="E31">
      <formula1>1</formula1>
    </dataValidation>
    <dataValidation type="list" allowBlank="1" showInputMessage="1" showErrorMessage="1" sqref="G31">
      <formula1>Справочник!$A$1:$A$4</formula1>
    </dataValidation>
    <dataValidation type="list" allowBlank="1" showInputMessage="1" showErrorMessage="1" sqref="H31">
      <formula1>Справочник!$B$1:$B$3</formula1>
    </dataValidation>
    <dataValidation type="date" allowBlank="1" showInputMessage="1" showErrorMessage="1" sqref="D32">
      <formula1>43831</formula1>
      <formula2>73415</formula2>
    </dataValidation>
    <dataValidation type="whole" operator="greaterThanOrEqual" allowBlank="1" showInputMessage="1" showErrorMessage="1" sqref="E32">
      <formula1>1</formula1>
    </dataValidation>
    <dataValidation type="list" allowBlank="1" showInputMessage="1" showErrorMessage="1" sqref="G32">
      <formula1>Справочник!$A$1:$A$4</formula1>
    </dataValidation>
    <dataValidation type="list" allowBlank="1" showInputMessage="1" showErrorMessage="1" sqref="H32">
      <formula1>Справочник!$B$1:$B$3</formula1>
    </dataValidation>
    <dataValidation type="date" allowBlank="1" showInputMessage="1" showErrorMessage="1" sqref="D33">
      <formula1>43831</formula1>
      <formula2>73415</formula2>
    </dataValidation>
    <dataValidation type="whole" operator="greaterThanOrEqual" allowBlank="1" showInputMessage="1" showErrorMessage="1" sqref="E33">
      <formula1>1</formula1>
    </dataValidation>
    <dataValidation type="list" allowBlank="1" showInputMessage="1" showErrorMessage="1" sqref="G33">
      <formula1>Справочник!$A$1:$A$4</formula1>
    </dataValidation>
    <dataValidation type="list" allowBlank="1" showInputMessage="1" showErrorMessage="1" sqref="H33">
      <formula1>Справочник!$B$1:$B$3</formula1>
    </dataValidation>
    <dataValidation type="date" allowBlank="1" showInputMessage="1" showErrorMessage="1" sqref="D34">
      <formula1>43831</formula1>
      <formula2>73415</formula2>
    </dataValidation>
    <dataValidation type="whole" operator="greaterThanOrEqual" allowBlank="1" showInputMessage="1" showErrorMessage="1" sqref="E34">
      <formula1>1</formula1>
    </dataValidation>
    <dataValidation type="list" allowBlank="1" showInputMessage="1" showErrorMessage="1" sqref="G34">
      <formula1>Справочник!$A$1:$A$4</formula1>
    </dataValidation>
    <dataValidation type="list" allowBlank="1" showInputMessage="1" showErrorMessage="1" sqref="H34">
      <formula1>Справочник!$B$1:$B$3</formula1>
    </dataValidation>
    <dataValidation type="date" allowBlank="1" showInputMessage="1" showErrorMessage="1" sqref="D35">
      <formula1>43831</formula1>
      <formula2>73415</formula2>
    </dataValidation>
    <dataValidation type="whole" operator="greaterThanOrEqual" allowBlank="1" showInputMessage="1" showErrorMessage="1" sqref="E35">
      <formula1>1</formula1>
    </dataValidation>
    <dataValidation type="list" allowBlank="1" showInputMessage="1" showErrorMessage="1" sqref="G35">
      <formula1>Справочник!$A$1:$A$4</formula1>
    </dataValidation>
    <dataValidation type="list" allowBlank="1" showInputMessage="1" showErrorMessage="1" sqref="H35">
      <formula1>Справочник!$B$1:$B$3</formula1>
    </dataValidation>
    <dataValidation type="date" allowBlank="1" showInputMessage="1" showErrorMessage="1" sqref="D36">
      <formula1>43831</formula1>
      <formula2>73415</formula2>
    </dataValidation>
    <dataValidation type="whole" operator="greaterThanOrEqual" allowBlank="1" showInputMessage="1" showErrorMessage="1" sqref="E36">
      <formula1>1</formula1>
    </dataValidation>
    <dataValidation type="list" allowBlank="1" showInputMessage="1" showErrorMessage="1" sqref="G36">
      <formula1>Справочник!$A$1:$A$4</formula1>
    </dataValidation>
    <dataValidation type="list" allowBlank="1" showInputMessage="1" showErrorMessage="1" sqref="H36">
      <formula1>Справочник!$B$1:$B$3</formula1>
    </dataValidation>
    <dataValidation type="date" allowBlank="1" showInputMessage="1" showErrorMessage="1" sqref="D37">
      <formula1>43831</formula1>
      <formula2>73415</formula2>
    </dataValidation>
    <dataValidation type="whole" operator="greaterThanOrEqual" allowBlank="1" showInputMessage="1" showErrorMessage="1" sqref="E37">
      <formula1>1</formula1>
    </dataValidation>
    <dataValidation type="list" allowBlank="1" showInputMessage="1" showErrorMessage="1" sqref="G37">
      <formula1>Справочник!$A$1:$A$4</formula1>
    </dataValidation>
    <dataValidation type="list" allowBlank="1" showInputMessage="1" showErrorMessage="1" sqref="H37">
      <formula1>Справочник!$B$1:$B$3</formula1>
    </dataValidation>
    <dataValidation type="date" allowBlank="1" showInputMessage="1" showErrorMessage="1" sqref="D38">
      <formula1>43831</formula1>
      <formula2>73415</formula2>
    </dataValidation>
    <dataValidation type="whole" operator="greaterThanOrEqual" allowBlank="1" showInputMessage="1" showErrorMessage="1" sqref="E38">
      <formula1>1</formula1>
    </dataValidation>
    <dataValidation type="list" allowBlank="1" showInputMessage="1" showErrorMessage="1" sqref="G38">
      <formula1>Справочник!$A$1:$A$4</formula1>
    </dataValidation>
    <dataValidation type="list" allowBlank="1" showInputMessage="1" showErrorMessage="1" sqref="H38">
      <formula1>Справочник!$B$1:$B$3</formula1>
    </dataValidation>
    <dataValidation type="date" allowBlank="1" showInputMessage="1" showErrorMessage="1" sqref="D39">
      <formula1>43831</formula1>
      <formula2>73415</formula2>
    </dataValidation>
    <dataValidation type="whole" operator="greaterThanOrEqual" allowBlank="1" showInputMessage="1" showErrorMessage="1" sqref="E39">
      <formula1>1</formula1>
    </dataValidation>
    <dataValidation type="list" allowBlank="1" showInputMessage="1" showErrorMessage="1" sqref="G39">
      <formula1>Справочник!$A$1:$A$4</formula1>
    </dataValidation>
    <dataValidation type="list" allowBlank="1" showInputMessage="1" showErrorMessage="1" sqref="H39">
      <formula1>Справочник!$B$1:$B$3</formula1>
    </dataValidation>
    <dataValidation type="date" allowBlank="1" showInputMessage="1" showErrorMessage="1" sqref="D40">
      <formula1>43831</formula1>
      <formula2>73415</formula2>
    </dataValidation>
    <dataValidation type="whole" operator="greaterThanOrEqual" allowBlank="1" showInputMessage="1" showErrorMessage="1" sqref="E40">
      <formula1>1</formula1>
    </dataValidation>
    <dataValidation type="list" allowBlank="1" showInputMessage="1" showErrorMessage="1" sqref="G40">
      <formula1>Справочник!$A$1:$A$4</formula1>
    </dataValidation>
    <dataValidation type="list" allowBlank="1" showInputMessage="1" showErrorMessage="1" sqref="H40">
      <formula1>Справочник!$B$1:$B$3</formula1>
    </dataValidation>
    <dataValidation type="date" allowBlank="1" showInputMessage="1" showErrorMessage="1" sqref="D41">
      <formula1>43831</formula1>
      <formula2>73415</formula2>
    </dataValidation>
    <dataValidation type="whole" operator="greaterThanOrEqual" allowBlank="1" showInputMessage="1" showErrorMessage="1" sqref="E41">
      <formula1>1</formula1>
    </dataValidation>
    <dataValidation type="list" allowBlank="1" showInputMessage="1" showErrorMessage="1" sqref="G41">
      <formula1>Справочник!$A$1:$A$4</formula1>
    </dataValidation>
    <dataValidation type="list" allowBlank="1" showInputMessage="1" showErrorMessage="1" sqref="H41">
      <formula1>Справочник!$B$1:$B$3</formula1>
    </dataValidation>
    <dataValidation type="date" allowBlank="1" showInputMessage="1" showErrorMessage="1" sqref="D42">
      <formula1>43831</formula1>
      <formula2>73415</formula2>
    </dataValidation>
    <dataValidation type="whole" operator="greaterThanOrEqual" allowBlank="1" showInputMessage="1" showErrorMessage="1" sqref="E42">
      <formula1>1</formula1>
    </dataValidation>
    <dataValidation type="list" allowBlank="1" showInputMessage="1" showErrorMessage="1" sqref="G42">
      <formula1>Справочник!$A$1:$A$4</formula1>
    </dataValidation>
    <dataValidation type="list" allowBlank="1" showInputMessage="1" showErrorMessage="1" sqref="H42">
      <formula1>Справочник!$B$1:$B$3</formula1>
    </dataValidation>
    <dataValidation type="date" allowBlank="1" showInputMessage="1" showErrorMessage="1" sqref="D43">
      <formula1>43831</formula1>
      <formula2>73415</formula2>
    </dataValidation>
    <dataValidation type="whole" operator="greaterThanOrEqual" allowBlank="1" showInputMessage="1" showErrorMessage="1" sqref="E43">
      <formula1>1</formula1>
    </dataValidation>
    <dataValidation type="list" allowBlank="1" showInputMessage="1" showErrorMessage="1" sqref="G43">
      <formula1>Справочник!$A$1:$A$4</formula1>
    </dataValidation>
    <dataValidation type="list" allowBlank="1" showInputMessage="1" showErrorMessage="1" sqref="H43">
      <formula1>Справочник!$B$1:$B$3</formula1>
    </dataValidation>
    <dataValidation type="date" allowBlank="1" showInputMessage="1" showErrorMessage="1" sqref="D44">
      <formula1>43831</formula1>
      <formula2>73415</formula2>
    </dataValidation>
    <dataValidation type="whole" operator="greaterThanOrEqual" allowBlank="1" showInputMessage="1" showErrorMessage="1" sqref="E44">
      <formula1>1</formula1>
    </dataValidation>
    <dataValidation type="list" allowBlank="1" showInputMessage="1" showErrorMessage="1" sqref="G44">
      <formula1>Справочник!$A$1:$A$4</formula1>
    </dataValidation>
    <dataValidation type="list" allowBlank="1" showInputMessage="1" showErrorMessage="1" sqref="H44">
      <formula1>Справочник!$B$1:$B$3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showGridLines="0" workbookViewId="0"/>
  </sheetViews>
  <sheetFormatPr defaultRowHeight="15"/>
  <cols>
    <col min="1" max="1" width="30.7109375" customWidth="1"/>
    <col min="2" max="2" width="100.7109375" customWidth="1"/>
  </cols>
  <sheetData>
    <row r="1" spans="1:2">
      <c r="A1" s="1" t="s">
        <v>43</v>
      </c>
      <c r="B1" s="1"/>
    </row>
    <row r="2" spans="1:2">
      <c r="A2" s="1"/>
      <c r="B2" s="1"/>
    </row>
    <row r="4" spans="1:2">
      <c r="A4" s="3" t="s">
        <v>44</v>
      </c>
      <c r="B4" s="3" t="s">
        <v>45</v>
      </c>
    </row>
    <row r="5" spans="1:2" ht="55" customHeight="1">
      <c r="A5" s="19" t="s">
        <v>46</v>
      </c>
      <c r="B5" s="7" t="s">
        <v>47</v>
      </c>
    </row>
    <row r="6" spans="1:2" ht="55" customHeight="1">
      <c r="A6" s="19" t="s">
        <v>48</v>
      </c>
      <c r="B6" s="7" t="s">
        <v>49</v>
      </c>
    </row>
    <row r="7" spans="1:2" ht="55" customHeight="1">
      <c r="A7" s="19" t="s">
        <v>50</v>
      </c>
      <c r="B7" s="7" t="s">
        <v>51</v>
      </c>
    </row>
    <row r="8" spans="1:2" ht="55" customHeight="1">
      <c r="A8" s="19" t="s">
        <v>52</v>
      </c>
      <c r="B8" s="7" t="s">
        <v>53</v>
      </c>
    </row>
    <row r="9" spans="1:2" ht="55" customHeight="1">
      <c r="A9" s="19" t="s">
        <v>54</v>
      </c>
      <c r="B9" s="7" t="s">
        <v>55</v>
      </c>
    </row>
    <row r="10" spans="1:2" ht="55" customHeight="1">
      <c r="A10" s="19" t="s">
        <v>56</v>
      </c>
      <c r="B10" s="7" t="s">
        <v>57</v>
      </c>
    </row>
    <row r="11" spans="1:2" ht="55" customHeight="1">
      <c r="A11" s="19" t="s">
        <v>58</v>
      </c>
      <c r="B11" s="7" t="s">
        <v>59</v>
      </c>
    </row>
    <row r="12" spans="1:2" ht="55" customHeight="1">
      <c r="A12" s="19" t="s">
        <v>60</v>
      </c>
      <c r="B12" s="7" t="s">
        <v>61</v>
      </c>
    </row>
    <row r="13" spans="1:2" ht="55" customHeight="1">
      <c r="A13" s="19" t="s">
        <v>62</v>
      </c>
      <c r="B13" s="7" t="s">
        <v>63</v>
      </c>
    </row>
    <row r="14" spans="1:2" ht="55" customHeight="1">
      <c r="A14" s="19" t="s">
        <v>64</v>
      </c>
      <c r="B14" s="7" t="s">
        <v>65</v>
      </c>
    </row>
    <row r="16" spans="1:2">
      <c r="A16" s="3" t="s">
        <v>66</v>
      </c>
      <c r="B16" s="3"/>
    </row>
    <row r="17" spans="1:2">
      <c r="A17" s="7" t="s">
        <v>67</v>
      </c>
      <c r="B17" s="7"/>
    </row>
    <row r="18" spans="1:2">
      <c r="A18" s="7"/>
      <c r="B18" s="7"/>
    </row>
    <row r="19" spans="1:2">
      <c r="A19" s="7"/>
      <c r="B19" s="7"/>
    </row>
    <row r="20" spans="1:2">
      <c r="A20" s="7"/>
      <c r="B20" s="7"/>
    </row>
    <row r="21" spans="1:2">
      <c r="A21" s="7"/>
      <c r="B21" s="7"/>
    </row>
    <row r="23" spans="1:2">
      <c r="A23" s="20" t="s">
        <v>68</v>
      </c>
      <c r="B23" s="20"/>
    </row>
    <row r="24" spans="1:2">
      <c r="A24" s="20"/>
      <c r="B24" s="20"/>
    </row>
    <row r="25" spans="1:2">
      <c r="A25" s="20"/>
      <c r="B25" s="20"/>
    </row>
  </sheetData>
  <mergeCells count="4">
    <mergeCell ref="A1:B2"/>
    <mergeCell ref="A16:B16"/>
    <mergeCell ref="A17:B21"/>
    <mergeCell ref="A23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Справочник</vt:lpstr>
      <vt:lpstr>График Ганта</vt:lpstr>
      <vt:lpstr>Помощь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График Ганта в Excel — бесплатный шаблон</dc:title>
  <dc:subject>Бесплатный шаблон графика Ганта для планирования проекта</dc:subject>
  <dc:creator>Formulion.ru</dc:creator>
  <cp:lastModifiedBy>Formulion.ru</cp:lastModifiedBy>
  <dcterms:created xsi:type="dcterms:W3CDTF">2026-08-25T05:36:21Z</dcterms:created>
  <dcterms:modified xsi:type="dcterms:W3CDTF">2026-08-25T05:36:21Z</dcterms:modified>
</cp:coreProperties>
</file>