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ppav\Downloads\"/>
    </mc:Choice>
  </mc:AlternateContent>
  <xr:revisionPtr revIDLastSave="0" documentId="13_ncr:1_{24F044B0-EEF0-4198-9BD6-23E6A2076F1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План накоплений" sheetId="1" r:id="rId1"/>
    <sheet name="Сценарии" sheetId="2" r:id="rId2"/>
    <sheet name="Помощь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E22" i="1"/>
  <c r="D9" i="1"/>
  <c r="H6" i="1" s="1"/>
  <c r="B15" i="2"/>
  <c r="C15" i="2" s="1"/>
  <c r="D15" i="2" s="1"/>
  <c r="C35" i="1"/>
  <c r="E33" i="1"/>
  <c r="E35" i="1" s="1"/>
  <c r="L7" i="1" s="1"/>
  <c r="D33" i="1"/>
  <c r="E32" i="1"/>
  <c r="D32" i="1"/>
  <c r="E31" i="1"/>
  <c r="D31" i="1"/>
  <c r="E30" i="1"/>
  <c r="D30" i="1"/>
  <c r="E29" i="1"/>
  <c r="D29" i="1"/>
  <c r="E28" i="1"/>
  <c r="D28" i="1"/>
  <c r="E27" i="1"/>
  <c r="E26" i="1"/>
  <c r="E25" i="1"/>
  <c r="E24" i="1"/>
  <c r="D7" i="1"/>
  <c r="B9" i="2" s="1"/>
  <c r="C9" i="2" s="1"/>
  <c r="D9" i="2" s="1"/>
  <c r="L6" i="1" l="1"/>
  <c r="G9" i="1" s="1"/>
  <c r="H7" i="1"/>
  <c r="B14" i="2"/>
  <c r="C14" i="2" s="1"/>
  <c r="D14" i="2" s="1"/>
  <c r="B11" i="2"/>
  <c r="C11" i="2" s="1"/>
  <c r="D11" i="2" s="1"/>
  <c r="B8" i="2"/>
  <c r="C8" i="2" s="1"/>
  <c r="D8" i="2" s="1"/>
  <c r="B13" i="2"/>
  <c r="C13" i="2" s="1"/>
  <c r="D13" i="2" s="1"/>
  <c r="B10" i="2"/>
  <c r="C10" i="2" s="1"/>
  <c r="D10" i="2" s="1"/>
  <c r="B12" i="2"/>
  <c r="C12" i="2" s="1"/>
  <c r="D12" i="2" s="1"/>
  <c r="F15" i="2" l="1"/>
  <c r="B31" i="1"/>
  <c r="E14" i="2"/>
  <c r="B25" i="1"/>
  <c r="D25" i="1" s="1"/>
  <c r="B33" i="1"/>
  <c r="E15" i="2"/>
  <c r="E12" i="2"/>
  <c r="F9" i="2"/>
  <c r="F13" i="2"/>
  <c r="F10" i="2"/>
  <c r="B29" i="1"/>
  <c r="E11" i="2"/>
  <c r="B22" i="1"/>
  <c r="D22" i="1" s="1"/>
  <c r="F14" i="2"/>
  <c r="B26" i="1"/>
  <c r="D26" i="1" s="1"/>
  <c r="E8" i="2"/>
  <c r="B30" i="1"/>
  <c r="F11" i="2"/>
  <c r="E13" i="2"/>
  <c r="B24" i="1"/>
  <c r="D24" i="1" s="1"/>
  <c r="E10" i="2"/>
  <c r="B28" i="1"/>
  <c r="E9" i="2"/>
  <c r="B23" i="1"/>
  <c r="D23" i="1" s="1"/>
  <c r="B32" i="1"/>
  <c r="B27" i="1"/>
  <c r="D27" i="1" s="1"/>
  <c r="F8" i="2"/>
  <c r="F12" i="2"/>
  <c r="F23" i="1" l="1"/>
  <c r="F22" i="1"/>
  <c r="F25" i="1"/>
  <c r="F30" i="1"/>
  <c r="A12" i="1"/>
  <c r="F26" i="1"/>
  <c r="F27" i="1"/>
  <c r="F32" i="1"/>
  <c r="F31" i="1"/>
  <c r="F24" i="1"/>
  <c r="F28" i="1"/>
  <c r="F29" i="1"/>
  <c r="F33" i="1"/>
  <c r="B35" i="1"/>
  <c r="D3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Formulion</author>
  </authors>
  <commentList>
    <comment ref="B6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Например: отпуск, автомобиль, ремонт, резерв, ноутбук.</t>
        </r>
      </text>
    </comment>
  </commentList>
</comments>
</file>

<file path=xl/sharedStrings.xml><?xml version="1.0" encoding="utf-8"?>
<sst xmlns="http://schemas.openxmlformats.org/spreadsheetml/2006/main" count="66" uniqueCount="65">
  <si>
    <t>ПЛАН НАКОПЛЕНИЙ</t>
  </si>
  <si>
    <t>Поставьте финансовую цель и узнайте, сколько нужно откладывать каждый месяц.</t>
  </si>
  <si>
    <t>🎯 МОЯ ЦЕЛЬ</t>
  </si>
  <si>
    <t>СКОЛЬКО ОТКЛАДЫВАТЬ?</t>
  </si>
  <si>
    <t>Название цели</t>
  </si>
  <si>
    <t>Отпуск</t>
  </si>
  <si>
    <t>Осталось накопить</t>
  </si>
  <si>
    <t>Необходимый ежемесячный взнос</t>
  </si>
  <si>
    <t>Текущий прогресс</t>
  </si>
  <si>
    <t>Сумма цели</t>
  </si>
  <si>
    <t>Ожидаемая сумма к дате</t>
  </si>
  <si>
    <t>Осталось</t>
  </si>
  <si>
    <t>Уже накоплено</t>
  </si>
  <si>
    <t>Осталось месяцев</t>
  </si>
  <si>
    <t>ПРОГРЕСС</t>
  </si>
  <si>
    <t>Дата достижения</t>
  </si>
  <si>
    <t>Месяц</t>
  </si>
  <si>
    <t>План</t>
  </si>
  <si>
    <t>Факт</t>
  </si>
  <si>
    <t>Отклонение</t>
  </si>
  <si>
    <t>Накоплено</t>
  </si>
  <si>
    <t>Нужно накопить по плану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</si>
  <si>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</si>
  <si>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</si>
  <si>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</si>
  <si>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</si>
  <si>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</si>
  <si>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</si>
  <si>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</si>
  <si>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</si>
  <si>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</si>
  <si>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</si>
  <si>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</si>
  <si>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</si>
  <si>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</t>
  </si>
  <si>
    <t>Как пользоваться: введите цель, сумму, уже накопленные деньги и дату. Затем каждый месяц заносите фактически отложенную сумму в жёлтый столбец «Факт». Excel автоматически покажет отклонение и накопленный результат.</t>
  </si>
  <si>
    <t>СЦЕНАРИИ НАКОПЛЕНИЯ</t>
  </si>
  <si>
    <t>Сравните разные ежемесячные взносы и выберите комфортный темп накопления.</t>
  </si>
  <si>
    <t>Ежемесячно</t>
  </si>
  <si>
    <t>Месяцев</t>
  </si>
  <si>
    <t>Ориентировочная дата</t>
  </si>
  <si>
    <t>Разница с базовым взносом</t>
  </si>
  <si>
    <t>Статус</t>
  </si>
  <si>
    <t>Например, если осталось накопить 250 000 ₽, таблица покажет, сколько месяцев потребуется при взносе 10 000, 20 000, 30 000 ₽ и т.д.</t>
  </si>
  <si>
    <t>ПОМОЩЬ</t>
  </si>
  <si>
    <t>План накоплений • инструкция</t>
  </si>
  <si>
    <t>Что делает шаблон</t>
  </si>
  <si>
    <t>Помогает поставить финансовую цель, определить ежемесячный взнос и отслеживать прогресс. Подходит для отпуска, автомобиля, ремонта, крупной покупки или финансового резерва.</t>
  </si>
  <si>
    <t>Шаг 1. Название цели</t>
  </si>
  <si>
    <t>Введите название: например, «Отпуск», «Новый ноутбук», «Ремонт» или «Финансовый резерв».</t>
  </si>
  <si>
    <t>Шаг 2. Сумма цели</t>
  </si>
  <si>
    <t>Укажите общую сумму, которую хотите накопить.</t>
  </si>
  <si>
    <t>Шаг 3. Уже накоплено</t>
  </si>
  <si>
    <t>Укажите сумму, которая уже отложена на эту цель. Если начинаете с нуля — укажите 0.</t>
  </si>
  <si>
    <t>Шаг 4. Дата достижения</t>
  </si>
  <si>
    <t>Введите дату, к которой хотите собрать всю сумму. Excel рассчитает рекомендуемый ежемесячный взнос.</t>
  </si>
  <si>
    <t>Шаг 5. План и факт</t>
  </si>
  <si>
    <t>В столбце «План» автоматически появляется рекомендуемая сумма. Каждый месяц вносите фактическую сумму в жёлтый столбец «Факт».</t>
  </si>
  <si>
    <t>Как читать отклонение</t>
  </si>
  <si>
    <t>Положительное значение означает, что отложено больше плана. Отрицательное — что отложено меньше.</t>
  </si>
  <si>
    <t>Лист «Сценарии»</t>
  </si>
  <si>
    <t>Позволяет сравнить разные ежемесячные взносы и увидеть, сколько месяцев потребуется при каждом варианте.</t>
  </si>
  <si>
    <t>Важно</t>
  </si>
  <si>
    <t>Не изменяйте формулы без необходимости. Перед серьёзными изменениями сохраните копию файла.</t>
  </si>
  <si>
    <t>Формулион • formulion.ru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</si>
</sst>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.00&quot; ₽&quot;"/>
    <numFmt numFmtId="166" formatCode="dd\.mm\.yyyy"/>
    <numFmt numFmtId="167" formatCode="0.0%"/>
  </numFmts>
  <fonts count="16" x14ac:knownFonts="1">
    <font>
      <sz val="11"/>
      <color theme="1"/>
      <name val="Calibri"/>
      <family val="2"/>
      <scheme val="minor"/>
    </font>
    <font>
      <b/>
      <sz val="22"/>
      <color rgb="FFFFFFFF"/>
      <name val="Calibri"/>
    </font>
    <font>
      <i/>
      <sz val="11"/>
      <color rgb="FF65766D"/>
      <name val="Calibri"/>
    </font>
    <font>
      <b/>
      <sz val="13"/>
      <color rgb="FFFFFFFF"/>
      <name val="Calibri"/>
    </font>
    <font>
      <b/>
      <sz val="11"/>
      <color rgb="FF20352B"/>
      <name val="Calibri"/>
    </font>
    <font>
      <b/>
      <sz val="11"/>
      <color rgb="FF123B2A"/>
      <name val="Calibri"/>
    </font>
    <font>
      <b/>
      <sz val="16"/>
      <color rgb="FF123B2A"/>
      <name val="Calibri"/>
    </font>
    <font>
      <b/>
      <sz val="16"/>
      <color rgb="FF18794E"/>
      <name val="Calibri"/>
    </font>
    <font>
      <b/>
      <sz val="14"/>
      <color rgb="FF18794E"/>
      <name val="Calibri"/>
    </font>
    <font>
      <b/>
      <sz val="12"/>
      <color rgb="FF123B2A"/>
      <name val="Calibri"/>
    </font>
    <font>
      <b/>
      <sz val="11"/>
      <color rgb="FFFFFFFF"/>
      <name val="Calibri"/>
    </font>
    <font>
      <b/>
      <sz val="11"/>
      <color rgb="FF18794E"/>
      <name val="Calibri"/>
    </font>
    <font>
      <sz val="11"/>
      <color rgb="FF20352B"/>
      <name val="Calibri"/>
    </font>
    <font>
      <i/>
      <sz val="11"/>
      <color rgb="FF65766D"/>
      <name val="Calibri"/>
    </font>
    <font>
      <sz val="11"/>
      <color rgb="FF123B2A"/>
      <name val="Calibri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23B2A"/>
      </patternFill>
    </fill>
    <fill>
      <patternFill patternType="solid">
        <fgColor rgb="FF16845A"/>
      </patternFill>
    </fill>
    <fill>
      <patternFill patternType="solid">
        <fgColor rgb="FFF5FAF7"/>
      </patternFill>
    </fill>
    <fill>
      <patternFill patternType="solid">
        <fgColor rgb="FFFFF3C4"/>
      </patternFill>
    </fill>
    <fill>
      <patternFill patternType="solid">
        <fgColor rgb="FFDDF4E8"/>
      </patternFill>
    </fill>
    <fill>
      <patternFill patternType="solid">
        <fgColor rgb="FFDDF3E4"/>
      </patternFill>
    </fill>
  </fills>
  <borders count="2">
    <border>
      <left/>
      <right/>
      <top/>
      <bottom/>
      <diagonal/>
    </border>
    <border>
      <left style="thin">
        <color rgb="FFC9D8D0"/>
      </left>
      <right style="thin">
        <color rgb="FFC9D8D0"/>
      </right>
      <top style="thin">
        <color rgb="FFC9D8D0"/>
      </top>
      <bottom style="thin">
        <color rgb="FFC9D8D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37">
    <xf numFmtId="0" fontId="0" fillId="0" borderId="0" xfId="0"/>
    <xf numFmtId="0" fontId="4" fillId="4" borderId="1" xfId="0" applyFont="1" applyFill="1" applyBorder="1"/>
    <xf numFmtId="0" fontId="0" fillId="5" borderId="1" xfId="0" applyFill="1" applyBorder="1" applyProtection="1">
      <protection locked="0"/>
    </xf>
    <xf numFmtId="165" fontId="0" fillId="5" borderId="1" xfId="0" applyNumberFormat="1" applyFill="1" applyBorder="1" applyProtection="1">
      <protection locked="0"/>
    </xf>
    <xf numFmtId="166" fontId="0" fillId="5" borderId="1" xfId="0" applyNumberFormat="1" applyFill="1" applyBorder="1" applyProtection="1">
      <protection locked="0"/>
    </xf>
    <xf numFmtId="0" fontId="10" fillId="2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165" fontId="5" fillId="6" borderId="1" xfId="0" applyNumberFormat="1" applyFont="1" applyFill="1" applyBorder="1" applyAlignment="1">
      <alignment horizontal="right"/>
    </xf>
    <xf numFmtId="165" fontId="0" fillId="4" borderId="1" xfId="0" applyNumberFormat="1" applyFill="1" applyBorder="1"/>
    <xf numFmtId="165" fontId="11" fillId="7" borderId="1" xfId="0" applyNumberFormat="1" applyFont="1" applyFill="1" applyBorder="1" applyAlignment="1">
      <alignment horizontal="right"/>
    </xf>
    <xf numFmtId="165" fontId="0" fillId="6" borderId="1" xfId="0" applyNumberFormat="1" applyFill="1" applyBorder="1"/>
    <xf numFmtId="0" fontId="10" fillId="2" borderId="1" xfId="0" applyFont="1" applyFill="1" applyBorder="1"/>
    <xf numFmtId="165" fontId="4" fillId="7" borderId="1" xfId="0" applyNumberFormat="1" applyFont="1" applyFill="1" applyBorder="1" applyAlignment="1">
      <alignment horizontal="right"/>
    </xf>
    <xf numFmtId="0" fontId="13" fillId="0" borderId="0" xfId="0" applyFont="1"/>
    <xf numFmtId="0" fontId="10" fillId="2" borderId="1" xfId="0" applyFont="1" applyFill="1" applyBorder="1" applyAlignment="1">
      <alignment horizontal="center" wrapText="1"/>
    </xf>
    <xf numFmtId="166" fontId="0" fillId="4" borderId="1" xfId="0" applyNumberFormat="1" applyFill="1" applyBorder="1"/>
    <xf numFmtId="0" fontId="5" fillId="6" borderId="1" xfId="0" applyFont="1" applyFill="1" applyBorder="1" applyAlignment="1">
      <alignment vertical="top" wrapText="1"/>
    </xf>
    <xf numFmtId="0" fontId="12" fillId="4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167" fontId="7" fillId="7" borderId="1" xfId="0" applyNumberFormat="1" applyFont="1" applyFill="1" applyBorder="1" applyAlignment="1">
      <alignment horizontal="center"/>
    </xf>
    <xf numFmtId="0" fontId="0" fillId="0" borderId="0" xfId="0"/>
    <xf numFmtId="0" fontId="1" fillId="2" borderId="0" xfId="0" applyFont="1" applyFill="1" applyAlignment="1">
      <alignment vertical="center"/>
    </xf>
    <xf numFmtId="0" fontId="5" fillId="6" borderId="1" xfId="0" applyFont="1" applyFill="1" applyBorder="1"/>
    <xf numFmtId="165" fontId="7" fillId="7" borderId="1" xfId="0" applyNumberFormat="1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12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/>
    </xf>
    <xf numFmtId="0" fontId="2" fillId="0" borderId="0" xfId="0" applyFont="1"/>
    <xf numFmtId="0" fontId="8" fillId="7" borderId="1" xfId="0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14" fillId="6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wrapText="1"/>
    </xf>
    <xf numFmtId="0" fontId="15" fillId="0" borderId="0" xfId="1" applyAlignment="1">
      <alignment horizontal="center"/>
    </xf>
    <xf numFmtId="0" fontId="15" fillId="0" borderId="0" xfId="1"/>
  </cellXfs>
  <cellStyles count="2">
    <cellStyle name="Гиперссылка" xfId="1" builtinId="8"/>
    <cellStyle name="Обычный" xfId="0" builtinId="0"/>
  </cellStyles>
  <dxfs count="2">
    <dxf>
      <fill>
        <patternFill patternType="solid">
          <fgColor rgb="FFDDF3E4"/>
        </patternFill>
      </fill>
    </dxf>
    <dxf>
      <fill>
        <patternFill patternType="solid">
          <fgColor rgb="FFFCE5E7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ru-RU"/>
              <a:t>Срок достижения цели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Сценарии!$C$7</c:f>
              <c:strCache>
                <c:ptCount val="1"/>
                <c:pt idx="0">
                  <c:v>Месяцев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Сценарии!$A$8:$A$15</c:f>
              <c:numCache>
                <c:formatCode>#\ ##0.00" ₽"</c:formatCode>
                <c:ptCount val="8"/>
                <c:pt idx="0">
                  <c:v>10000</c:v>
                </c:pt>
                <c:pt idx="1">
                  <c:v>15000</c:v>
                </c:pt>
                <c:pt idx="2">
                  <c:v>20000</c:v>
                </c:pt>
                <c:pt idx="3">
                  <c:v>25000</c:v>
                </c:pt>
                <c:pt idx="4">
                  <c:v>30000</c:v>
                </c:pt>
                <c:pt idx="5">
                  <c:v>40000</c:v>
                </c:pt>
                <c:pt idx="6">
                  <c:v>50000</c:v>
                </c:pt>
                <c:pt idx="7">
                  <c:v>75000</c:v>
                </c:pt>
              </c:numCache>
            </c:numRef>
          </c:cat>
          <c:val>
            <c:numRef>
              <c:f>Сценарии!$C$8:$C$15</c:f>
              <c:numCache>
                <c:formatCode>General</c:formatCode>
                <c:ptCount val="8"/>
                <c:pt idx="0">
                  <c:v>25</c:v>
                </c:pt>
                <c:pt idx="1">
                  <c:v>17</c:v>
                </c:pt>
                <c:pt idx="2">
                  <c:v>13</c:v>
                </c:pt>
                <c:pt idx="3">
                  <c:v>10</c:v>
                </c:pt>
                <c:pt idx="4">
                  <c:v>9</c:v>
                </c:pt>
                <c:pt idx="5">
                  <c:v>7</c:v>
                </c:pt>
                <c:pt idx="6">
                  <c:v>5</c:v>
                </c:pt>
                <c:pt idx="7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C3C-48E3-8A76-B3427D3DF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Ежемесячный взнос</a:t>
                </a:r>
              </a:p>
            </c:rich>
          </c:tx>
          <c:overlay val="1"/>
        </c:title>
        <c:numFmt formatCode="#\ ##0.00&quot; ₽&quot;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Месяцев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0</xdr:row>
      <xdr:rowOff>0</xdr:rowOff>
    </xdr:from>
    <xdr:ext cx="1666875" cy="6286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5040000" cy="288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4</xdr:col>
      <xdr:colOff>0</xdr:colOff>
      <xdr:row>0</xdr:row>
      <xdr:rowOff>0</xdr:rowOff>
    </xdr:from>
    <xdr:ext cx="1524000" cy="57150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ulion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0"/>
  <sheetViews>
    <sheetView showGridLines="0" tabSelected="1" workbookViewId="0">
      <pane xSplit="1" ySplit="21" topLeftCell="B22" activePane="bottomRight" state="frozen"/>
      <selection pane="topRight"/>
      <selection pane="bottomLeft"/>
      <selection pane="bottomRight" activeCell="B27" sqref="B27"/>
    </sheetView>
  </sheetViews>
  <sheetFormatPr defaultRowHeight="14.5" x14ac:dyDescent="0.35"/>
  <cols>
    <col min="1" max="1" width="30" customWidth="1"/>
    <col min="2" max="13" width="14" customWidth="1"/>
    <col min="14" max="14" width="18" customWidth="1"/>
  </cols>
  <sheetData>
    <row r="1" spans="1:14" x14ac:dyDescent="0.35">
      <c r="A1" s="21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35">
      <c r="A3" s="29" t="s">
        <v>1</v>
      </c>
      <c r="B3" s="20"/>
      <c r="C3" s="20"/>
      <c r="D3" s="20"/>
      <c r="E3" s="20"/>
      <c r="F3" s="20"/>
      <c r="G3" s="20"/>
      <c r="H3" s="20"/>
      <c r="I3" s="20"/>
    </row>
    <row r="5" spans="1:14" ht="17" x14ac:dyDescent="0.4">
      <c r="A5" s="26" t="s">
        <v>2</v>
      </c>
      <c r="B5" s="20"/>
      <c r="C5" s="20"/>
      <c r="D5" s="20"/>
      <c r="E5" s="20"/>
      <c r="F5" s="20"/>
      <c r="G5" s="26" t="s">
        <v>3</v>
      </c>
      <c r="H5" s="20"/>
      <c r="I5" s="20"/>
      <c r="J5" s="20"/>
      <c r="K5" s="20"/>
      <c r="L5" s="20"/>
      <c r="M5" s="20"/>
      <c r="N5" s="20"/>
    </row>
    <row r="6" spans="1:14" ht="45" x14ac:dyDescent="0.5">
      <c r="A6" s="1" t="s">
        <v>4</v>
      </c>
      <c r="B6" s="2" t="s">
        <v>5</v>
      </c>
      <c r="D6" s="32" t="s">
        <v>6</v>
      </c>
      <c r="E6" s="20"/>
      <c r="F6" s="20"/>
      <c r="G6" s="34" t="s">
        <v>7</v>
      </c>
      <c r="H6" s="23">
        <f ca="1">IF(D9=0,D7,ROUNDUP(D7/D9,0))</f>
        <v>27778</v>
      </c>
      <c r="I6" s="20"/>
      <c r="J6" s="20"/>
      <c r="K6" s="34" t="s">
        <v>8</v>
      </c>
      <c r="L6" s="19">
        <f>IF(B7=0,0,MIN(1,E35/B7))</f>
        <v>0.16666666666666666</v>
      </c>
      <c r="M6" s="20"/>
      <c r="N6" s="20"/>
    </row>
    <row r="7" spans="1:14" ht="30.5" x14ac:dyDescent="0.5">
      <c r="A7" s="1" t="s">
        <v>9</v>
      </c>
      <c r="B7" s="3">
        <v>300000</v>
      </c>
      <c r="D7" s="31">
        <f>MAX(0,B7-B8)</f>
        <v>250000</v>
      </c>
      <c r="E7" s="20"/>
      <c r="F7" s="20"/>
      <c r="G7" s="34" t="s">
        <v>10</v>
      </c>
      <c r="H7" s="24">
        <f ca="1">B8+H6*D9</f>
        <v>300002</v>
      </c>
      <c r="I7" s="20"/>
      <c r="J7" s="20"/>
      <c r="K7" s="1" t="s">
        <v>11</v>
      </c>
      <c r="L7" s="24">
        <f>MAX(0,B7-E35)</f>
        <v>250000</v>
      </c>
      <c r="M7" s="20"/>
      <c r="N7" s="20"/>
    </row>
    <row r="8" spans="1:14" x14ac:dyDescent="0.35">
      <c r="A8" s="1" t="s">
        <v>12</v>
      </c>
      <c r="B8" s="3">
        <v>50000</v>
      </c>
      <c r="D8" s="32" t="s">
        <v>13</v>
      </c>
      <c r="E8" s="20"/>
      <c r="F8" s="20"/>
      <c r="G8" s="22" t="s">
        <v>14</v>
      </c>
      <c r="H8" s="20"/>
      <c r="I8" s="20"/>
      <c r="J8" s="20"/>
      <c r="K8" s="20"/>
      <c r="L8" s="20"/>
      <c r="M8" s="20"/>
      <c r="N8" s="20"/>
    </row>
    <row r="9" spans="1:14" ht="21" x14ac:dyDescent="0.5">
      <c r="A9" s="1" t="s">
        <v>15</v>
      </c>
      <c r="B9" s="4">
        <v>46539</v>
      </c>
      <c r="D9" s="28">
        <f ca="1">IF(B9&lt;=TODAY(),0,DATEDIF(TODAY(),B9,"m")+IF(DAY(B9)&gt;DAY(TODAY()),1,0))</f>
        <v>9</v>
      </c>
      <c r="E9" s="20"/>
      <c r="F9" s="20"/>
      <c r="G9" s="30" t="str">
        <f>"Накоплено: "&amp;TEXT(E35,"#,##0 ₽")&amp;" из "&amp;TEXT(B7,"#,##0 ₽")&amp;"   •   "&amp;TEXT(L6,"0%")</f>
        <v>Накоплено: 50000,0 ₽ из 300000,0 ₽   •   17%</v>
      </c>
      <c r="H9" s="20"/>
      <c r="I9" s="20"/>
      <c r="J9" s="20"/>
      <c r="K9" s="20"/>
      <c r="L9" s="20"/>
      <c r="M9" s="20"/>
      <c r="N9" s="20"/>
    </row>
    <row r="10" spans="1:14" x14ac:dyDescent="0.35">
      <c r="G10" s="20"/>
      <c r="H10" s="20"/>
      <c r="I10" s="20"/>
      <c r="J10" s="20"/>
      <c r="K10" s="20"/>
      <c r="L10" s="20"/>
      <c r="M10" s="20"/>
      <c r="N10" s="20"/>
    </row>
    <row r="12" spans="1:14" x14ac:dyDescent="0.35">
      <c r="A12" s="25" t="str">
        <f ca="1">IF(B8&gt;=B7,"🎯 Цель уже достигнута!",IF(D9=0,"⚠ Проверьте дату цели",IF(COUNT(C22:C33)=0,"💡 Введите фактические накопления по мере движения к цели",IF(SUM(C22:C33)&gt;=SUM(B22:B33),"🟢 Вы идёте по плану или опережаете его","🟠 Пока есть отставание от плана"))))</f>
        <v>💡 Введите фактические накопления по мере движения к цели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4" x14ac:dyDescent="0.3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21" spans="1:6" ht="47" customHeight="1" x14ac:dyDescent="0.35">
      <c r="A21" s="5" t="s">
        <v>16</v>
      </c>
      <c r="B21" s="5" t="s">
        <v>17</v>
      </c>
      <c r="C21" s="5" t="s">
        <v>18</v>
      </c>
      <c r="D21" s="5" t="s">
        <v>19</v>
      </c>
      <c r="E21" s="5" t="s">
        <v>20</v>
      </c>
      <c r="F21" s="5" t="s">
        <v>21</v>
      </c>
    </row>
    <row r="22" spans="1:6" x14ac:dyDescent="0.35">
      <c r="A22" s="6" t="s">
        <v>22</v>
      </c>
      <c r="B22" s="7">
        <f t="shared" ref="B22:B33" ca="1" si="0">$H$6</f>
        <v>27778</v>
      </c>
      <c r="C22" s="3"/>
      <c r="D22" s="8" t="str">
        <f t="shared" ref="D22:D33" si="1">IF(C22="","",C22-B22)</f>
        <v/>
      </c>
      <c r="E22" s="9">
        <f>$B$8+SUM($C$22:C22)</f>
        <v>50000</v>
      </c>
      <c r="F22" s="10">
        <f ca="1">MIN($B$7,$B$8+SUM($B$22:B22))</f>
        <v>77778</v>
      </c>
    </row>
    <row r="23" spans="1:6" x14ac:dyDescent="0.35">
      <c r="A23" s="6" t="s">
        <v>23</v>
      </c>
      <c r="B23" s="7">
        <f t="shared" ca="1" si="0"/>
        <v>27778</v>
      </c>
      <c r="C23" s="3"/>
      <c r="D23" s="8" t="str">
        <f t="shared" si="1"/>
        <v/>
      </c>
      <c r="E23" s="9">
        <f>$B$8+SUM($C$22:C23)</f>
        <v>50000</v>
      </c>
      <c r="F23" s="10">
        <f ca="1">MIN($B$7,$B$8+SUM($B$22:B23))</f>
        <v>105556</v>
      </c>
    </row>
    <row r="24" spans="1:6" x14ac:dyDescent="0.35">
      <c r="A24" s="6" t="s">
        <v>24</v>
      </c>
      <c r="B24" s="7">
        <f t="shared" ca="1" si="0"/>
        <v>27778</v>
      </c>
      <c r="C24" s="3"/>
      <c r="D24" s="8" t="str">
        <f t="shared" si="1"/>
        <v/>
      </c>
      <c r="E24" s="9">
        <f>$B$8+SUM($C$22:C24)</f>
        <v>50000</v>
      </c>
      <c r="F24" s="10">
        <f ca="1">MIN($B$7,$B$8+SUM($B$22:B24))</f>
        <v>133334</v>
      </c>
    </row>
    <row r="25" spans="1:6" x14ac:dyDescent="0.35">
      <c r="A25" s="6" t="s">
        <v>25</v>
      </c>
      <c r="B25" s="7">
        <f t="shared" ca="1" si="0"/>
        <v>27778</v>
      </c>
      <c r="C25" s="3"/>
      <c r="D25" s="8" t="str">
        <f t="shared" si="1"/>
        <v/>
      </c>
      <c r="E25" s="9">
        <f>$B$8+SUM($C$22:C25)</f>
        <v>50000</v>
      </c>
      <c r="F25" s="10">
        <f ca="1">MIN($B$7,$B$8+SUM($B$22:B25))</f>
        <v>161112</v>
      </c>
    </row>
    <row r="26" spans="1:6" x14ac:dyDescent="0.35">
      <c r="A26" s="6" t="s">
        <v>26</v>
      </c>
      <c r="B26" s="7">
        <f t="shared" ca="1" si="0"/>
        <v>27778</v>
      </c>
      <c r="C26" s="3"/>
      <c r="D26" s="8" t="str">
        <f t="shared" si="1"/>
        <v/>
      </c>
      <c r="E26" s="9">
        <f>$B$8+SUM($C$22:C26)</f>
        <v>50000</v>
      </c>
      <c r="F26" s="10">
        <f ca="1">MIN($B$7,$B$8+SUM($B$22:B26))</f>
        <v>188890</v>
      </c>
    </row>
    <row r="27" spans="1:6" x14ac:dyDescent="0.35">
      <c r="A27" s="6" t="s">
        <v>27</v>
      </c>
      <c r="B27" s="7">
        <f t="shared" ca="1" si="0"/>
        <v>27778</v>
      </c>
      <c r="C27" s="3"/>
      <c r="D27" s="8" t="str">
        <f t="shared" si="1"/>
        <v/>
      </c>
      <c r="E27" s="9">
        <f>$B$8+SUM($C$22:C27)</f>
        <v>50000</v>
      </c>
      <c r="F27" s="10">
        <f ca="1">MIN($B$7,$B$8+SUM($B$22:B27))</f>
        <v>216668</v>
      </c>
    </row>
    <row r="28" spans="1:6" x14ac:dyDescent="0.35">
      <c r="A28" s="6" t="s">
        <v>28</v>
      </c>
      <c r="B28" s="7">
        <f t="shared" ca="1" si="0"/>
        <v>27778</v>
      </c>
      <c r="C28" s="3"/>
      <c r="D28" s="8" t="str">
        <f t="shared" si="1"/>
        <v/>
      </c>
      <c r="E28" s="9">
        <f>$B$8+SUM($C$22:C28)</f>
        <v>50000</v>
      </c>
      <c r="F28" s="10">
        <f ca="1">MIN($B$7,$B$8+SUM($B$22:B28))</f>
        <v>244446</v>
      </c>
    </row>
    <row r="29" spans="1:6" x14ac:dyDescent="0.35">
      <c r="A29" s="6" t="s">
        <v>29</v>
      </c>
      <c r="B29" s="7">
        <f t="shared" ca="1" si="0"/>
        <v>27778</v>
      </c>
      <c r="C29" s="3"/>
      <c r="D29" s="8" t="str">
        <f t="shared" si="1"/>
        <v/>
      </c>
      <c r="E29" s="9">
        <f>$B$8+SUM($C$22:C29)</f>
        <v>50000</v>
      </c>
      <c r="F29" s="10">
        <f ca="1">MIN($B$7,$B$8+SUM($B$22:B29))</f>
        <v>272224</v>
      </c>
    </row>
    <row r="30" spans="1:6" x14ac:dyDescent="0.35">
      <c r="A30" s="6" t="s">
        <v>30</v>
      </c>
      <c r="B30" s="7">
        <f t="shared" ca="1" si="0"/>
        <v>27778</v>
      </c>
      <c r="C30" s="3"/>
      <c r="D30" s="8" t="str">
        <f t="shared" si="1"/>
        <v/>
      </c>
      <c r="E30" s="9">
        <f>$B$8+SUM($C$22:C30)</f>
        <v>50000</v>
      </c>
      <c r="F30" s="10">
        <f ca="1">MIN($B$7,$B$8+SUM($B$22:B30))</f>
        <v>300000</v>
      </c>
    </row>
    <row r="31" spans="1:6" x14ac:dyDescent="0.35">
      <c r="A31" s="6" t="s">
        <v>31</v>
      </c>
      <c r="B31" s="7">
        <f t="shared" ca="1" si="0"/>
        <v>27778</v>
      </c>
      <c r="C31" s="3"/>
      <c r="D31" s="8" t="str">
        <f t="shared" si="1"/>
        <v/>
      </c>
      <c r="E31" s="9">
        <f>$B$8+SUM($C$22:C31)</f>
        <v>50000</v>
      </c>
      <c r="F31" s="10">
        <f ca="1">MIN($B$7,$B$8+SUM($B$22:B31))</f>
        <v>300000</v>
      </c>
    </row>
    <row r="32" spans="1:6" x14ac:dyDescent="0.35">
      <c r="A32" s="6" t="s">
        <v>32</v>
      </c>
      <c r="B32" s="7">
        <f t="shared" ca="1" si="0"/>
        <v>27778</v>
      </c>
      <c r="C32" s="3"/>
      <c r="D32" s="8" t="str">
        <f t="shared" si="1"/>
        <v/>
      </c>
      <c r="E32" s="9">
        <f>$B$8+SUM($C$22:C32)</f>
        <v>50000</v>
      </c>
      <c r="F32" s="10">
        <f ca="1">MIN($B$7,$B$8+SUM($B$22:B32))</f>
        <v>300000</v>
      </c>
    </row>
    <row r="33" spans="1:14" x14ac:dyDescent="0.35">
      <c r="A33" s="6" t="s">
        <v>33</v>
      </c>
      <c r="B33" s="7">
        <f t="shared" ca="1" si="0"/>
        <v>27778</v>
      </c>
      <c r="C33" s="3"/>
      <c r="D33" s="8" t="str">
        <f t="shared" si="1"/>
        <v/>
      </c>
      <c r="E33" s="9">
        <f>$B$8+SUM($C$22:C33)</f>
        <v>50000</v>
      </c>
      <c r="F33" s="10">
        <f ca="1">MIN($B$7,$B$8+SUM($B$22:B33))</f>
        <v>300000</v>
      </c>
    </row>
    <row r="35" spans="1:14" x14ac:dyDescent="0.35">
      <c r="A35" s="11" t="s">
        <v>34</v>
      </c>
      <c r="B35" s="12">
        <f ca="1">SUM(B22:B33)</f>
        <v>333336</v>
      </c>
      <c r="C35" s="12">
        <f>SUM(C22:C33)</f>
        <v>0</v>
      </c>
      <c r="D35" s="12" t="str">
        <f>IF(C35=0,"",C35-B35)</f>
        <v/>
      </c>
      <c r="E35" s="12">
        <f>E33</f>
        <v>50000</v>
      </c>
    </row>
    <row r="38" spans="1:14" x14ac:dyDescent="0.35">
      <c r="A38" s="27" t="s">
        <v>35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1:14" x14ac:dyDescent="0.3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1:14" x14ac:dyDescent="0.3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</sheetData>
  <mergeCells count="16">
    <mergeCell ref="A12:N13"/>
    <mergeCell ref="A5:F5"/>
    <mergeCell ref="A38:N40"/>
    <mergeCell ref="D9:F9"/>
    <mergeCell ref="A3:I3"/>
    <mergeCell ref="G9:N10"/>
    <mergeCell ref="D7:F7"/>
    <mergeCell ref="D8:F8"/>
    <mergeCell ref="D6:F6"/>
    <mergeCell ref="H7:J7"/>
    <mergeCell ref="G5:N5"/>
    <mergeCell ref="L6:N6"/>
    <mergeCell ref="A1:N2"/>
    <mergeCell ref="G8:N8"/>
    <mergeCell ref="H6:J6"/>
    <mergeCell ref="L7:N7"/>
  </mergeCells>
  <conditionalFormatting sqref="D22:D33">
    <cfRule type="cellIs" dxfId="1" priority="1" operator="lessThan">
      <formula>0</formula>
    </cfRule>
    <cfRule type="cellIs" dxfId="0" priority="2" operator="greaterThanOrEqual">
      <formula>0</formula>
    </cfRule>
  </conditionalFormatting>
  <pageMargins left="0.75" right="0.75" top="1" bottom="1" header="0.5" footer="0.5"/>
  <pageSetup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showGridLines="0" workbookViewId="0">
      <selection sqref="A1:F2"/>
    </sheetView>
  </sheetViews>
  <sheetFormatPr defaultRowHeight="14.5" x14ac:dyDescent="0.35"/>
  <cols>
    <col min="1" max="6" width="22" customWidth="1"/>
  </cols>
  <sheetData>
    <row r="1" spans="1:6" x14ac:dyDescent="0.35">
      <c r="A1" s="21" t="s">
        <v>36</v>
      </c>
      <c r="B1" s="20"/>
      <c r="C1" s="20"/>
      <c r="D1" s="20"/>
      <c r="E1" s="20"/>
      <c r="F1" s="20"/>
    </row>
    <row r="2" spans="1:6" x14ac:dyDescent="0.35">
      <c r="A2" s="20"/>
      <c r="B2" s="20"/>
      <c r="C2" s="20"/>
      <c r="D2" s="20"/>
      <c r="E2" s="20"/>
      <c r="F2" s="20"/>
    </row>
    <row r="3" spans="1:6" x14ac:dyDescent="0.35">
      <c r="A3" s="13" t="s">
        <v>37</v>
      </c>
    </row>
    <row r="7" spans="1:6" ht="29" x14ac:dyDescent="0.35">
      <c r="A7" s="14" t="s">
        <v>38</v>
      </c>
      <c r="B7" s="14" t="s">
        <v>6</v>
      </c>
      <c r="C7" s="14" t="s">
        <v>39</v>
      </c>
      <c r="D7" s="14" t="s">
        <v>40</v>
      </c>
      <c r="E7" s="14" t="s">
        <v>41</v>
      </c>
      <c r="F7" s="14" t="s">
        <v>42</v>
      </c>
    </row>
    <row r="8" spans="1:6" x14ac:dyDescent="0.35">
      <c r="A8" s="3">
        <v>10000</v>
      </c>
      <c r="B8" s="8">
        <f>'План накоплений'!D7</f>
        <v>250000</v>
      </c>
      <c r="C8" s="6">
        <f t="shared" ref="C8:C15" si="0">IF(B8=0,0,ROUNDUP(B8/A8,0))</f>
        <v>25</v>
      </c>
      <c r="D8" s="15">
        <f t="shared" ref="D8:D15" ca="1" si="1">IF(C8=0,"",EDATE(TODAY(),C8))</f>
        <v>47006</v>
      </c>
      <c r="E8" s="8">
        <f ca="1">A8-'План накоплений'!H6</f>
        <v>-17778</v>
      </c>
      <c r="F8" s="6" t="str">
        <f ca="1">IF(A8='План накоплений'!H6,"Базовый план",IF(A8&gt;'План накоплений'!H6,"Быстрее","Медленнее"))</f>
        <v>Медленнее</v>
      </c>
    </row>
    <row r="9" spans="1:6" x14ac:dyDescent="0.35">
      <c r="A9" s="3">
        <v>15000</v>
      </c>
      <c r="B9" s="8">
        <f>'План накоплений'!D7</f>
        <v>250000</v>
      </c>
      <c r="C9" s="6">
        <f t="shared" si="0"/>
        <v>17</v>
      </c>
      <c r="D9" s="15">
        <f t="shared" ca="1" si="1"/>
        <v>46762</v>
      </c>
      <c r="E9" s="8">
        <f ca="1">A9-'План накоплений'!H6</f>
        <v>-12778</v>
      </c>
      <c r="F9" s="6" t="str">
        <f ca="1">IF(A9='План накоплений'!H6,"Базовый план",IF(A9&gt;'План накоплений'!H6,"Быстрее","Медленнее"))</f>
        <v>Медленнее</v>
      </c>
    </row>
    <row r="10" spans="1:6" x14ac:dyDescent="0.35">
      <c r="A10" s="3">
        <v>20000</v>
      </c>
      <c r="B10" s="8">
        <f>'План накоплений'!D7</f>
        <v>250000</v>
      </c>
      <c r="C10" s="6">
        <f t="shared" si="0"/>
        <v>13</v>
      </c>
      <c r="D10" s="15">
        <f t="shared" ca="1" si="1"/>
        <v>46640</v>
      </c>
      <c r="E10" s="8">
        <f ca="1">A10-'План накоплений'!H6</f>
        <v>-7778</v>
      </c>
      <c r="F10" s="6" t="str">
        <f ca="1">IF(A10='План накоплений'!H6,"Базовый план",IF(A10&gt;'План накоплений'!H6,"Быстрее","Медленнее"))</f>
        <v>Медленнее</v>
      </c>
    </row>
    <row r="11" spans="1:6" x14ac:dyDescent="0.35">
      <c r="A11" s="3">
        <v>25000</v>
      </c>
      <c r="B11" s="8">
        <f>'План накоплений'!D7</f>
        <v>250000</v>
      </c>
      <c r="C11" s="6">
        <f t="shared" si="0"/>
        <v>10</v>
      </c>
      <c r="D11" s="15">
        <f t="shared" ca="1" si="1"/>
        <v>46548</v>
      </c>
      <c r="E11" s="8">
        <f ca="1">A11-'План накоплений'!H6</f>
        <v>-2778</v>
      </c>
      <c r="F11" s="6" t="str">
        <f ca="1">IF(A11='План накоплений'!H6,"Базовый план",IF(A11&gt;'План накоплений'!H6,"Быстрее","Медленнее"))</f>
        <v>Медленнее</v>
      </c>
    </row>
    <row r="12" spans="1:6" x14ac:dyDescent="0.35">
      <c r="A12" s="3">
        <v>30000</v>
      </c>
      <c r="B12" s="8">
        <f>'План накоплений'!D7</f>
        <v>250000</v>
      </c>
      <c r="C12" s="6">
        <f t="shared" si="0"/>
        <v>9</v>
      </c>
      <c r="D12" s="15">
        <f t="shared" ca="1" si="1"/>
        <v>46517</v>
      </c>
      <c r="E12" s="8">
        <f ca="1">A12-'План накоплений'!H6</f>
        <v>2222</v>
      </c>
      <c r="F12" s="6" t="str">
        <f ca="1">IF(A12='План накоплений'!H6,"Базовый план",IF(A12&gt;'План накоплений'!H6,"Быстрее","Медленнее"))</f>
        <v>Быстрее</v>
      </c>
    </row>
    <row r="13" spans="1:6" x14ac:dyDescent="0.35">
      <c r="A13" s="3">
        <v>40000</v>
      </c>
      <c r="B13" s="8">
        <f>'План накоплений'!D7</f>
        <v>250000</v>
      </c>
      <c r="C13" s="6">
        <f t="shared" si="0"/>
        <v>7</v>
      </c>
      <c r="D13" s="15">
        <f t="shared" ca="1" si="1"/>
        <v>46456</v>
      </c>
      <c r="E13" s="8">
        <f ca="1">A13-'План накоплений'!H6</f>
        <v>12222</v>
      </c>
      <c r="F13" s="6" t="str">
        <f ca="1">IF(A13='План накоплений'!H6,"Базовый план",IF(A13&gt;'План накоплений'!H6,"Быстрее","Медленнее"))</f>
        <v>Быстрее</v>
      </c>
    </row>
    <row r="14" spans="1:6" x14ac:dyDescent="0.35">
      <c r="A14" s="3">
        <v>50000</v>
      </c>
      <c r="B14" s="8">
        <f>'План накоплений'!D7</f>
        <v>250000</v>
      </c>
      <c r="C14" s="6">
        <f t="shared" si="0"/>
        <v>5</v>
      </c>
      <c r="D14" s="15">
        <f t="shared" ca="1" si="1"/>
        <v>46397</v>
      </c>
      <c r="E14" s="8">
        <f ca="1">A14-'План накоплений'!H6</f>
        <v>22222</v>
      </c>
      <c r="F14" s="6" t="str">
        <f ca="1">IF(A14='План накоплений'!H6,"Базовый план",IF(A14&gt;'План накоплений'!H6,"Быстрее","Медленнее"))</f>
        <v>Быстрее</v>
      </c>
    </row>
    <row r="15" spans="1:6" x14ac:dyDescent="0.35">
      <c r="A15" s="3">
        <v>75000</v>
      </c>
      <c r="B15" s="8">
        <f>'План накоплений'!D7</f>
        <v>250000</v>
      </c>
      <c r="C15" s="6">
        <f t="shared" si="0"/>
        <v>4</v>
      </c>
      <c r="D15" s="15">
        <f t="shared" ca="1" si="1"/>
        <v>46366</v>
      </c>
      <c r="E15" s="8">
        <f ca="1">A15-'План накоплений'!H6</f>
        <v>47222</v>
      </c>
      <c r="F15" s="6" t="str">
        <f ca="1">IF(A15='План накоплений'!H6,"Базовый план",IF(A15&gt;'План накоплений'!H6,"Быстрее","Медленнее"))</f>
        <v>Быстрее</v>
      </c>
    </row>
    <row r="18" spans="1:6" x14ac:dyDescent="0.35">
      <c r="A18" s="33" t="s">
        <v>43</v>
      </c>
      <c r="B18" s="20"/>
      <c r="C18" s="20"/>
      <c r="D18" s="20"/>
      <c r="E18" s="20"/>
      <c r="F18" s="20"/>
    </row>
    <row r="19" spans="1:6" x14ac:dyDescent="0.35">
      <c r="A19" s="20"/>
      <c r="B19" s="20"/>
      <c r="C19" s="20"/>
      <c r="D19" s="20"/>
      <c r="E19" s="20"/>
      <c r="F19" s="20"/>
    </row>
    <row r="20" spans="1:6" x14ac:dyDescent="0.35">
      <c r="A20" s="20"/>
      <c r="B20" s="20"/>
      <c r="C20" s="20"/>
      <c r="D20" s="20"/>
      <c r="E20" s="20"/>
      <c r="F20" s="20"/>
    </row>
  </sheetData>
  <mergeCells count="2">
    <mergeCell ref="A18:F20"/>
    <mergeCell ref="A1:F2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5"/>
  <sheetViews>
    <sheetView showGridLines="0" workbookViewId="0">
      <selection activeCell="E11" sqref="E11"/>
    </sheetView>
  </sheetViews>
  <sheetFormatPr defaultRowHeight="14.5" x14ac:dyDescent="0.35"/>
  <cols>
    <col min="1" max="1" width="32" customWidth="1"/>
    <col min="2" max="2" width="95" customWidth="1"/>
  </cols>
  <sheetData>
    <row r="1" spans="1:2" x14ac:dyDescent="0.35">
      <c r="A1" s="21" t="s">
        <v>44</v>
      </c>
      <c r="B1" s="20"/>
    </row>
    <row r="2" spans="1:2" x14ac:dyDescent="0.35">
      <c r="A2" s="20"/>
      <c r="B2" s="20"/>
    </row>
    <row r="3" spans="1:2" x14ac:dyDescent="0.35">
      <c r="A3" s="13" t="s">
        <v>45</v>
      </c>
    </row>
    <row r="5" spans="1:2" ht="48" customHeight="1" x14ac:dyDescent="0.35">
      <c r="A5" s="16" t="s">
        <v>46</v>
      </c>
      <c r="B5" s="17" t="s">
        <v>47</v>
      </c>
    </row>
    <row r="6" spans="1:2" ht="48" customHeight="1" x14ac:dyDescent="0.35">
      <c r="A6" s="16" t="s">
        <v>48</v>
      </c>
      <c r="B6" s="17" t="s">
        <v>49</v>
      </c>
    </row>
    <row r="7" spans="1:2" ht="48" customHeight="1" x14ac:dyDescent="0.35">
      <c r="A7" s="16" t="s">
        <v>50</v>
      </c>
      <c r="B7" s="17" t="s">
        <v>51</v>
      </c>
    </row>
    <row r="8" spans="1:2" ht="48" customHeight="1" x14ac:dyDescent="0.35">
      <c r="A8" s="16" t="s">
        <v>52</v>
      </c>
      <c r="B8" s="17" t="s">
        <v>53</v>
      </c>
    </row>
    <row r="9" spans="1:2" ht="48" customHeight="1" x14ac:dyDescent="0.35">
      <c r="A9" s="16" t="s">
        <v>54</v>
      </c>
      <c r="B9" s="17" t="s">
        <v>55</v>
      </c>
    </row>
    <row r="10" spans="1:2" ht="48" customHeight="1" x14ac:dyDescent="0.35">
      <c r="A10" s="16" t="s">
        <v>56</v>
      </c>
      <c r="B10" s="17" t="s">
        <v>57</v>
      </c>
    </row>
    <row r="11" spans="1:2" ht="48" customHeight="1" x14ac:dyDescent="0.35">
      <c r="A11" s="16" t="s">
        <v>58</v>
      </c>
      <c r="B11" s="17" t="s">
        <v>59</v>
      </c>
    </row>
    <row r="12" spans="1:2" ht="48" customHeight="1" x14ac:dyDescent="0.35">
      <c r="A12" s="16" t="s">
        <v>60</v>
      </c>
      <c r="B12" s="17" t="s">
        <v>61</v>
      </c>
    </row>
    <row r="13" spans="1:2" ht="48" customHeight="1" x14ac:dyDescent="0.35">
      <c r="A13" s="18" t="s">
        <v>62</v>
      </c>
      <c r="B13" s="17" t="s">
        <v>63</v>
      </c>
    </row>
    <row r="15" spans="1:2" x14ac:dyDescent="0.35">
      <c r="A15" s="35" t="s">
        <v>64</v>
      </c>
      <c r="B15" s="36"/>
    </row>
  </sheetData>
  <mergeCells count="2">
    <mergeCell ref="A1:B2"/>
    <mergeCell ref="A15:B15"/>
  </mergeCells>
  <hyperlinks>
    <hyperlink ref="A15:B15" r:id="rId1" display="Формулион • formulion.ru" xr:uid="{45C4B5AD-1AE4-49F5-83CA-A64DCED0CF79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План накоплений</vt:lpstr>
      <vt:lpstr>Сценарии</vt:lpstr>
      <vt:lpstr>Помощь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накоплений — Formulion</dc:title>
  <dc:subject>Бесплатный Excel-шаблон для планирования накоплений</dc:subject>
  <dc:creator>Формулион</dc:creator>
  <dc:description>Финансовая цель, расчет ежемесячного взноса, контроль фактических накоплений и сценарии.</dc:description>
  <cp:lastModifiedBy>vladimir pavlenko</cp:lastModifiedBy>
  <dcterms:created xsi:type="dcterms:W3CDTF">2026-08-10T12:47:07Z</dcterms:created>
  <dcterms:modified xsi:type="dcterms:W3CDTF">2026-08-10T12:58:48Z</dcterms:modified>
</cp:coreProperties>
</file>